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496" yWindow="0" windowWidth="25520" windowHeight="15620" tabRatio="500" activeTab="0"/>
  </bookViews>
  <sheets>
    <sheet name="out.csv" sheetId="1" r:id="rId1"/>
    <sheet name="Sheet6" sheetId="2" r:id="rId2"/>
    <sheet name="Sheet8" sheetId="3" r:id="rId3"/>
    <sheet name="Sheet7" sheetId="4" r:id="rId4"/>
  </sheets>
  <definedNames>
    <definedName name="_xlnm._FilterDatabase" localSheetId="0" hidden="1">'out.csv'!$A$1:$H$390</definedName>
  </definedNames>
  <calcPr fullCalcOnLoad="1"/>
  <pivotCaches>
    <pivotCache cacheId="1" r:id="rId5"/>
  </pivotCaches>
</workbook>
</file>

<file path=xl/sharedStrings.xml><?xml version="1.0" encoding="utf-8"?>
<sst xmlns="http://schemas.openxmlformats.org/spreadsheetml/2006/main" count="1605" uniqueCount="457">
  <si>
    <t>Tanana Chiefs Conference</t>
  </si>
  <si>
    <t>Teamsters Local 959</t>
  </si>
  <si>
    <t>Teck Alaska Incorporated</t>
  </si>
  <si>
    <t>Tesoro Corporation</t>
  </si>
  <si>
    <t>The GEO Group, Inc.</t>
  </si>
  <si>
    <t>The Mulder Company</t>
  </si>
  <si>
    <t>Theodore W. Popely, PC</t>
  </si>
  <si>
    <t>Timothy J. Mahoney, Trust</t>
  </si>
  <si>
    <t>TOTE, Inc</t>
  </si>
  <si>
    <t>TransCanada PipeLines Ltd.</t>
  </si>
  <si>
    <t>Trout Unlimited</t>
  </si>
  <si>
    <t>U.S. HealthWorks</t>
  </si>
  <si>
    <t>UAFT, Local 2404</t>
  </si>
  <si>
    <t>Ucore Rare Metals</t>
  </si>
  <si>
    <t>Ukpeagvik Inupiat Corporation</t>
  </si>
  <si>
    <t>United Companies Inc</t>
  </si>
  <si>
    <t>United Fishermen of Alaska</t>
  </si>
  <si>
    <t>United Southeast Alaska Gillnetters</t>
  </si>
  <si>
    <t>Urban Works</t>
  </si>
  <si>
    <t>Usibelli Coal Mine. Inc.</t>
  </si>
  <si>
    <t>Utility Services of Alaska</t>
  </si>
  <si>
    <t>Valley Performing Arts, Inc.</t>
  </si>
  <si>
    <t>Verizon</t>
  </si>
  <si>
    <t>Walmart</t>
  </si>
  <si>
    <t>Wells Fargo Bank, N.A.</t>
  </si>
  <si>
    <t>Wild Pacific Salmon Educational Association</t>
  </si>
  <si>
    <t>Wine Institute</t>
  </si>
  <si>
    <t>World Wide Technology</t>
  </si>
  <si>
    <t>Xerox Business Services, LLC and its Affiliates</t>
  </si>
  <si>
    <t>Yukon Delta Fisheries Development Association</t>
  </si>
  <si>
    <t>Yukon Koyukuk School District</t>
  </si>
  <si>
    <t>Ormat Technologies</t>
  </si>
  <si>
    <t>Ouzinkie Native Corporation</t>
  </si>
  <si>
    <t>Oxley &amp; Associates, Inc.</t>
  </si>
  <si>
    <t>OZ Systems</t>
  </si>
  <si>
    <t>Pacific Seafood Processors Association</t>
  </si>
  <si>
    <t>Palmer Senior Citizens Center, Inc.</t>
  </si>
  <si>
    <t>PCA Providers Association</t>
  </si>
  <si>
    <t>Pebble Limited Partnership</t>
  </si>
  <si>
    <t>Pepsi Bottling Group</t>
  </si>
  <si>
    <t>Petersburg Borough</t>
  </si>
  <si>
    <t>Pfeffer Development LLC</t>
  </si>
  <si>
    <t>Pharmaceutical Research and Manufacturers of America</t>
  </si>
  <si>
    <t>Pioneer Natural Resources, Inc.</t>
  </si>
  <si>
    <t>Planned Parenthood Votes Northwest</t>
  </si>
  <si>
    <t>PND Engineers Inc.</t>
  </si>
  <si>
    <t>Polar LNG, LLC</t>
  </si>
  <si>
    <t>Port of Bellingham</t>
  </si>
  <si>
    <t>Powers Brothers Inc.</t>
  </si>
  <si>
    <t>Premera Blue Cross Blue Shield of Alaska</t>
  </si>
  <si>
    <t>Prince of Wales Hatchery Association</t>
  </si>
  <si>
    <t>Prince William Sound Aquaculture Corporation</t>
  </si>
  <si>
    <t>Princess Tours</t>
  </si>
  <si>
    <t>Progressive Insurance</t>
  </si>
  <si>
    <t>Property Casualty Insurers Association of America</t>
  </si>
  <si>
    <t>Providence Health &amp; Services Alaska</t>
  </si>
  <si>
    <t>Pruhs Corporation</t>
  </si>
  <si>
    <t>Public Safety Employees Association</t>
  </si>
  <si>
    <t>Purdue Pharma</t>
  </si>
  <si>
    <t>RAI Services Company</t>
  </si>
  <si>
    <t>Reed Elsevier</t>
  </si>
  <si>
    <t>Reinwand Living, Family and Property Trusts</t>
  </si>
  <si>
    <t>ResCare</t>
  </si>
  <si>
    <t>residential mortgage, llc</t>
  </si>
  <si>
    <t>Resource Development Council</t>
  </si>
  <si>
    <t>Rio Tinto Kennecott</t>
  </si>
  <si>
    <t>Robert A. Evans</t>
  </si>
  <si>
    <t>Safeway Inc.</t>
  </si>
  <si>
    <t>SCI-Alaska</t>
  </si>
  <si>
    <t>Sealaska Corporation</t>
  </si>
  <si>
    <t>SEARHC</t>
  </si>
  <si>
    <t>Service Contract Industry Council</t>
  </si>
  <si>
    <t>Shell Oil</t>
  </si>
  <si>
    <t>Southcentral Foundation</t>
  </si>
  <si>
    <t>Southeast Alaska Guides Organization</t>
  </si>
  <si>
    <t>Southeast Alaska Pilots Association</t>
  </si>
  <si>
    <t>Southeast Alaska Power Agency (SEAPA)</t>
  </si>
  <si>
    <t>Southeast Alaska Regional Dive Fisheries Association</t>
  </si>
  <si>
    <t>Southeast Alaska Seiners Association</t>
  </si>
  <si>
    <t>Southern Southeast Regional Aquaculture Association, Inc.</t>
  </si>
  <si>
    <t>Southwest Alaska Pilots Association</t>
  </si>
  <si>
    <t>State Farm Insurance</t>
  </si>
  <si>
    <t>Kodiak Area Native Association</t>
  </si>
  <si>
    <t>Kodiak Electric Association, Inc.</t>
  </si>
  <si>
    <t>Kodiak Island Borough</t>
  </si>
  <si>
    <t>Kodiak Regional Aquaculture Association</t>
  </si>
  <si>
    <t>Kootznoowoo, Inc</t>
  </si>
  <si>
    <t>Kotzebue Electric Association Inc.</t>
  </si>
  <si>
    <t>lake and peninsula borough</t>
  </si>
  <si>
    <t>Legislative Consultants in Alaska</t>
  </si>
  <si>
    <t>Liberty Dialysis - Alaska LLC</t>
  </si>
  <si>
    <t>Liberty Mutual</t>
  </si>
  <si>
    <t>Lower Kuskokwim School District</t>
  </si>
  <si>
    <t>Lower Yukon School District</t>
  </si>
  <si>
    <t>Luxottica Retail North America dba LensCrafters/Pearle Vision</t>
  </si>
  <si>
    <t>Lynden</t>
  </si>
  <si>
    <t>Maniilaq Assoc.</t>
  </si>
  <si>
    <t>Mat Su Regional Medical Center</t>
  </si>
  <si>
    <t>Matanuska Susitna Borough</t>
  </si>
  <si>
    <t>Matanuska Susitna Borough School District</t>
  </si>
  <si>
    <t>Matanuska Telephone Association</t>
  </si>
  <si>
    <t>Mat-Su Convention &amp; Visitors Bureau</t>
  </si>
  <si>
    <t>MAXIMUS</t>
  </si>
  <si>
    <t>MedImmune, Inc.</t>
  </si>
  <si>
    <t>Metlakatla Indian Community.</t>
  </si>
  <si>
    <t>MillerCoors LLC</t>
  </si>
  <si>
    <t>Motion Picture Association of America</t>
  </si>
  <si>
    <t>MSSCA</t>
  </si>
  <si>
    <t>Municipality of Anchorage</t>
  </si>
  <si>
    <t>Municipality of Skagway</t>
  </si>
  <si>
    <t>MWW Group LLC</t>
  </si>
  <si>
    <t>Naknek Electric Association, Inc.</t>
  </si>
  <si>
    <t>NANA Development Corporation</t>
  </si>
  <si>
    <t>NANA Regional Corporation</t>
  </si>
  <si>
    <t xml:space="preserve">National Association of Mutual Insurance Companies (NAMIC) </t>
  </si>
  <si>
    <t>National Community Pharmacists Association</t>
  </si>
  <si>
    <t>National Federation of Independent Business</t>
  </si>
  <si>
    <t>National Rifle Association of America</t>
  </si>
  <si>
    <t>NEA-Alaska</t>
  </si>
  <si>
    <t>Neeser Construction Inc.</t>
  </si>
  <si>
    <t>New Concept Assisted Living Homes</t>
  </si>
  <si>
    <t>Nome Joint Utility System</t>
  </si>
  <si>
    <t>North Slope Borough</t>
  </si>
  <si>
    <t>North Slope Borough School District</t>
  </si>
  <si>
    <t>North Star BHS</t>
  </si>
  <si>
    <t>Northwest Arctic Borough</t>
  </si>
  <si>
    <t>Northwest Arctic Borough School District</t>
  </si>
  <si>
    <t>Northwest Farm Credit Services</t>
  </si>
  <si>
    <t>Norton Sound Health Corporation</t>
  </si>
  <si>
    <t>NovaCopper</t>
  </si>
  <si>
    <t>Nushagak Cooperative</t>
  </si>
  <si>
    <t>Ocean Beauty Seafoods LLC</t>
  </si>
  <si>
    <t>Old Harbor Native Corporation</t>
  </si>
  <si>
    <t>Oracle America, Inc.</t>
  </si>
  <si>
    <t>ENSTAR Natural Gas</t>
  </si>
  <si>
    <t>Enterprise Holdings LLC</t>
  </si>
  <si>
    <t>E-Terra, LLC</t>
  </si>
  <si>
    <t>Express Scripts Holding Co.</t>
  </si>
  <si>
    <t>Exxon Mobil Corporation</t>
  </si>
  <si>
    <t>Fairbanks Memorial Hospital</t>
  </si>
  <si>
    <t>Fairbanks Natural Gas</t>
  </si>
  <si>
    <t>Fairbanks North Star Borough</t>
  </si>
  <si>
    <t>Fairbanks North Star Borough School District</t>
  </si>
  <si>
    <t>Family Centered Services of Alaska</t>
  </si>
  <si>
    <t>Fresenius Medical Care North America</t>
  </si>
  <si>
    <t>Friedman Foundation for Educational Choice</t>
  </si>
  <si>
    <t>Full Metal Minerals</t>
  </si>
  <si>
    <t>FV Pamela Rae Inc.</t>
  </si>
  <si>
    <t>Galena City School District 2</t>
  </si>
  <si>
    <t>GCI</t>
  </si>
  <si>
    <t>GEICO</t>
  </si>
  <si>
    <t>General Motors LLC</t>
  </si>
  <si>
    <t>Geneva Roth Ventures</t>
  </si>
  <si>
    <t>Geneva Woods Healthcare Services</t>
  </si>
  <si>
    <t>Ginn Sawmill</t>
  </si>
  <si>
    <t>Girdwood 2020</t>
  </si>
  <si>
    <t>GlaxoSmithKline</t>
  </si>
  <si>
    <t>golden eye media</t>
  </si>
  <si>
    <t>Golden Valley Electric Association</t>
  </si>
  <si>
    <t>Guaranteed Asset Protection Alliance</t>
  </si>
  <si>
    <t>Harbor Enterprises, Inc.</t>
  </si>
  <si>
    <t>Harris Consulting</t>
  </si>
  <si>
    <t>HDR Alaska, Inc.</t>
  </si>
  <si>
    <t>HealthSmart Benefit Solutions, Inc.</t>
  </si>
  <si>
    <t>Heatherdale Resources Ltd.</t>
  </si>
  <si>
    <t>Hickey &amp; Associates</t>
  </si>
  <si>
    <t>HILCORP ALASKA, LLC</t>
  </si>
  <si>
    <t>Holland America Line</t>
  </si>
  <si>
    <t>Homer Electric Association, Inc.</t>
  </si>
  <si>
    <t>Homestate Mortgage Company LLC</t>
  </si>
  <si>
    <t>Hope Community Resources, Inc.</t>
  </si>
  <si>
    <t>Horizon Lines</t>
  </si>
  <si>
    <t>Icicle Seafoods, Inc.</t>
  </si>
  <si>
    <t>Icy Strait Point</t>
  </si>
  <si>
    <t>Inlandboatmens Union of the Pacific</t>
  </si>
  <si>
    <t>Inside Passage Electric Cooperative</t>
  </si>
  <si>
    <t>International Brotherhood of Electrical Workers Local 1547</t>
  </si>
  <si>
    <t>Intoximeters, Inc.</t>
  </si>
  <si>
    <t>Ironworker Management Progressive Action Cooperative Trust</t>
  </si>
  <si>
    <t>J. C. Penney Corporation, Inc.</t>
  </si>
  <si>
    <t>J.M. Walsh Company, Inc.</t>
  </si>
  <si>
    <t>Jerry Mackie &amp; Associates</t>
  </si>
  <si>
    <t>Juneau Hydropower Inc.</t>
  </si>
  <si>
    <t>Juneau1</t>
  </si>
  <si>
    <t>Kenai Peninsula Fishermen's Association</t>
  </si>
  <si>
    <t>Kent Dawson Company, Inc.</t>
  </si>
  <si>
    <t>Ketchikan Gateway Borough</t>
  </si>
  <si>
    <t>Ketchikan Indian Community</t>
  </si>
  <si>
    <t>Kiska Metals Corporation</t>
  </si>
  <si>
    <t>Kito Inc.</t>
  </si>
  <si>
    <t>Koch Companies Public Sector, LLC and its Affiliates</t>
  </si>
  <si>
    <t>Bristol Bay Native Corporation</t>
  </si>
  <si>
    <t>Buccaneer Alaska, LLC</t>
  </si>
  <si>
    <t>Calista Corporation</t>
  </si>
  <si>
    <t>Carlile Transportation Systems</t>
  </si>
  <si>
    <t>Carnival Corporation &amp; plc</t>
  </si>
  <si>
    <t>Cash America International</t>
  </si>
  <si>
    <t>Catholic Community Service</t>
  </si>
  <si>
    <t>CCS Early Learning</t>
  </si>
  <si>
    <t>CDIA</t>
  </si>
  <si>
    <t>CGI Technologies &amp; Solutions Inc.</t>
  </si>
  <si>
    <t>Chenega Corporation</t>
  </si>
  <si>
    <t>Chugach Alaska Corporation</t>
  </si>
  <si>
    <t>Chugach Electric Association, Inc.</t>
  </si>
  <si>
    <t>chugach Regional Resources Commission</t>
  </si>
  <si>
    <t>Cisco Systems, Inc.</t>
  </si>
  <si>
    <t>City and Borough of Juneau, Alaska</t>
  </si>
  <si>
    <t>City and Borough of Sitka</t>
  </si>
  <si>
    <t>City and Borough of Yakutat</t>
  </si>
  <si>
    <t>City of Akutan</t>
  </si>
  <si>
    <t>City of Bethel</t>
  </si>
  <si>
    <t>City of Cordova</t>
  </si>
  <si>
    <t>City of Dillingham</t>
  </si>
  <si>
    <t>City of Fairbanks</t>
  </si>
  <si>
    <t>City of Galena</t>
  </si>
  <si>
    <t>City of Homer</t>
  </si>
  <si>
    <t>City of Hoonah</t>
  </si>
  <si>
    <t>City of Ketchikan</t>
  </si>
  <si>
    <t>City of King Cove</t>
  </si>
  <si>
    <t>City of Kodiak</t>
  </si>
  <si>
    <t>City of Kotzebue</t>
  </si>
  <si>
    <t>City of Nome</t>
  </si>
  <si>
    <t>City of Petersburg</t>
  </si>
  <si>
    <t>city of saint paul</t>
  </si>
  <si>
    <t>City of Sand Point</t>
  </si>
  <si>
    <t>City of Seward</t>
  </si>
  <si>
    <t>CITY OF UNALASKA</t>
  </si>
  <si>
    <t>CIty of Valdez</t>
  </si>
  <si>
    <t>City of Whittier</t>
  </si>
  <si>
    <t>Coastal Villages Region Fund</t>
  </si>
  <si>
    <t>ConocoPhillips Alaska, Inc.</t>
  </si>
  <si>
    <t>Cook Inlet Housing Authority</t>
  </si>
  <si>
    <t>Cook Inlet Region, Inc</t>
  </si>
  <si>
    <t>Cook Inlet Tribal Council</t>
  </si>
  <si>
    <t>Copper Valley Electric Association, Inc.</t>
  </si>
  <si>
    <t>Cordova District Fishermen United</t>
  </si>
  <si>
    <t>Cordova Electric Cooperative, Inc.</t>
  </si>
  <si>
    <t>Council of Alaska Producers</t>
  </si>
  <si>
    <t>Crowley</t>
  </si>
  <si>
    <t>Curam Software Inc, an IBM Company</t>
  </si>
  <si>
    <t>CVS Caremark Corporation</t>
  </si>
  <si>
    <t>Data Recognition Corporation</t>
  </si>
  <si>
    <t>David Parish &amp; Associates, LLC</t>
  </si>
  <si>
    <t>Dell Inc.</t>
  </si>
  <si>
    <t>Deloitte Consulting LLP</t>
  </si>
  <si>
    <t>Delta Western Inc.</t>
  </si>
  <si>
    <t>Dewberry &amp; Davis LLC</t>
  </si>
  <si>
    <t>Domestic Fuel Solutions Group</t>
  </si>
  <si>
    <t>Donlin Gold LLC</t>
  </si>
  <si>
    <t>DOWL HKM</t>
  </si>
  <si>
    <t>Doyon Utilities, LLC</t>
  </si>
  <si>
    <t>Doyon, Limited</t>
  </si>
  <si>
    <t>Eli Lilly and Co.</t>
  </si>
  <si>
    <t>Alaska Wine &amp; Spirits Wholesalers Association</t>
  </si>
  <si>
    <t>Alaska Womens Lobby</t>
  </si>
  <si>
    <t>Alaska Works Partnership, Inc.</t>
  </si>
  <si>
    <t>Alaska Zoo</t>
  </si>
  <si>
    <t>Alaskans for Bristol Bay, Inc.</t>
  </si>
  <si>
    <t>Aleutians East Borough</t>
  </si>
  <si>
    <t>Alliance of Automobile Manufacturers, Inc.</t>
  </si>
  <si>
    <t>Allstate Ins Company</t>
  </si>
  <si>
    <t>Altria Client Services Inc. and its Affiliates</t>
  </si>
  <si>
    <t>Alyeska Pipeline Service Company</t>
  </si>
  <si>
    <t>Alyeska Resort Development L.L.C.</t>
  </si>
  <si>
    <t>American Academy of Ophthalmology</t>
  </si>
  <si>
    <t>American Cancer Society Cancer Action Network</t>
  </si>
  <si>
    <t>American Chemistry Council</t>
  </si>
  <si>
    <t>American Council of Life Insurers</t>
  </si>
  <si>
    <t>American Heart Association, Western States Affiliate</t>
  </si>
  <si>
    <t>American Insurance Association</t>
  </si>
  <si>
    <t>American International Group, Inc.</t>
  </si>
  <si>
    <t>Anchorage Library Foundation</t>
  </si>
  <si>
    <t>Anchorage Museum Association</t>
  </si>
  <si>
    <t>Anchorage Neighborhood Housing Services, Inc.  d/b/a NeighborWorks Anchorage</t>
  </si>
  <si>
    <t>Anderson Group, LLC</t>
  </si>
  <si>
    <t>Andover Alaska</t>
  </si>
  <si>
    <t>Anheuser-Busch Companies</t>
  </si>
  <si>
    <t>Apache Corporation</t>
  </si>
  <si>
    <t>APEA/AFT</t>
  </si>
  <si>
    <t>APICDA Joint Ventures</t>
  </si>
  <si>
    <t>Apple Inc.</t>
  </si>
  <si>
    <t>Arctic Slope Regional Corporation</t>
  </si>
  <si>
    <t>Arctic Winter Games Team Alaska</t>
  </si>
  <si>
    <t>Armstrong Oil &amp; Gas, Inc.</t>
  </si>
  <si>
    <t>Armstrong-Keta, Inc.</t>
  </si>
  <si>
    <t>ASARC Key Coalition</t>
  </si>
  <si>
    <t>ASEA/AFSCME Local52</t>
  </si>
  <si>
    <t>Ashley Reed &amp; Associates</t>
  </si>
  <si>
    <t>Associated General Contractors of Alaska</t>
  </si>
  <si>
    <t>Association of Alaska School Boards</t>
  </si>
  <si>
    <t>AstraZeneca Pharmaceuticals, LP</t>
  </si>
  <si>
    <t>Asurion Corporation</t>
  </si>
  <si>
    <t>AT&amp;T Services, Inc.</t>
  </si>
  <si>
    <t>Autism Speaks</t>
  </si>
  <si>
    <t>Bayer HealthCare LLC</t>
  </si>
  <si>
    <t>Bering Strait School District</t>
  </si>
  <si>
    <t>Bering Straits Native Corp</t>
  </si>
  <si>
    <t>BLOOD BANK OF ALASKA</t>
  </si>
  <si>
    <t>Boys &amp; Girls Clubs of America</t>
  </si>
  <si>
    <t>BP Exploration Alaska Inc.</t>
  </si>
  <si>
    <t>Bristol Bay Economic Development Corporation</t>
  </si>
  <si>
    <t>Alaska Municipal League</t>
  </si>
  <si>
    <t>Alaska National Insurance Company</t>
  </si>
  <si>
    <t>Alaska Native Tribal Health Consortium</t>
  </si>
  <si>
    <t>Alaska Nurses Association</t>
  </si>
  <si>
    <t>Alaska Oil &amp; Gas Association</t>
  </si>
  <si>
    <t>Alaska Optometric Association</t>
  </si>
  <si>
    <t>alaska pacific environmental services, llc</t>
  </si>
  <si>
    <t>Alaska Pharmacists Association</t>
  </si>
  <si>
    <t xml:space="preserve">Alaska Power &amp; Telephone Co. </t>
  </si>
  <si>
    <t>Alaska Power Association</t>
  </si>
  <si>
    <t>Alaska Primary Care Association</t>
  </si>
  <si>
    <t>Alaska Professional Design Council</t>
  </si>
  <si>
    <t>Alaska Professional Fire Fighters Association</t>
  </si>
  <si>
    <t>Alaska Professional Hunters Association, Inc.</t>
  </si>
  <si>
    <t>Alaska Psychological Association</t>
  </si>
  <si>
    <t>Alaska Public Telecommunications, Inc.</t>
  </si>
  <si>
    <t>Alaska Railroad Corporation</t>
  </si>
  <si>
    <t>Alaska Regional Hospital</t>
  </si>
  <si>
    <t>Alaska Restaurant and Beverage Assc.</t>
  </si>
  <si>
    <t>Alaska Scallop Assn</t>
  </si>
  <si>
    <t>Alaska Seine Boat Owners Association</t>
  </si>
  <si>
    <t>ALASKA SHIP AND DRYDOCK, LLC</t>
  </si>
  <si>
    <t>Alaska Society of CPAs</t>
  </si>
  <si>
    <t>Alaska Society of Eye Physicians and Surgeons</t>
  </si>
  <si>
    <t>Alaska Spine Institute</t>
  </si>
  <si>
    <t>Alaska State Chamber of Commerce</t>
  </si>
  <si>
    <t>Alaska State Fair, Inc</t>
  </si>
  <si>
    <t>Alaska State Home Building Association</t>
  </si>
  <si>
    <t>Alaska State Hospital &amp; Nursing Home Association</t>
  </si>
  <si>
    <t>Alaska State Medical Association</t>
  </si>
  <si>
    <t>Alaska State Pipe Trades UA Local 375</t>
  </si>
  <si>
    <t>Alaska Steamship Association</t>
  </si>
  <si>
    <t>Alaska Tanker Company</t>
  </si>
  <si>
    <t>Alaska Timber Insurance Exchange</t>
  </si>
  <si>
    <t>Alaska Travel Industry Association</t>
  </si>
  <si>
    <t>Alaska Trucking Association</t>
  </si>
  <si>
    <t>Alaska Trust Company</t>
  </si>
  <si>
    <t>Alaska Urological Institute</t>
  </si>
  <si>
    <t>Alaska USA Federal Credit Union</t>
  </si>
  <si>
    <t>Alaska Village Electric Cooperative</t>
  </si>
  <si>
    <t>Alaska Wildlife Conservation Center, Inc.</t>
  </si>
  <si>
    <t>AARP</t>
  </si>
  <si>
    <t>ABC Alaska</t>
  </si>
  <si>
    <t>ACLU of Alaska</t>
  </si>
  <si>
    <t>ACSA</t>
  </si>
  <si>
    <t>Aetna</t>
  </si>
  <si>
    <t>AFLAC</t>
  </si>
  <si>
    <t>Agenet</t>
  </si>
  <si>
    <t>AHIP</t>
  </si>
  <si>
    <t>Ahtna, Inc.</t>
  </si>
  <si>
    <t>AIPPA</t>
  </si>
  <si>
    <t>Aircraft Owners and Pilots Association</t>
  </si>
  <si>
    <t>AK Hotel &amp; Lodging Assoc.</t>
  </si>
  <si>
    <t>AK Marine Pilots LLC</t>
  </si>
  <si>
    <t>AK Network on Domestic Violence &amp; Sexual Assault</t>
  </si>
  <si>
    <t>AK OUTDOOR COUNCIL</t>
  </si>
  <si>
    <t>AK Surgery Center</t>
  </si>
  <si>
    <t>Alaska AFL-CIO</t>
  </si>
  <si>
    <t>Alaska Airlines</t>
  </si>
  <si>
    <t>Alaska Association of REALTORS</t>
  </si>
  <si>
    <t>Alaska Auto Dealers Association</t>
  </si>
  <si>
    <t>Alaska Bankers Assoc</t>
  </si>
  <si>
    <t>Alaska Bering Sea Crabbers</t>
  </si>
  <si>
    <t>Alaska Chapter, NECA</t>
  </si>
  <si>
    <t>Alaska CHARR</t>
  </si>
  <si>
    <t>Alaska Children's Services</t>
  </si>
  <si>
    <t>Alaska Chiropractic Society</t>
  </si>
  <si>
    <t>Alaska Communications Systems</t>
  </si>
  <si>
    <t>Alaska Community Action on Toxics</t>
  </si>
  <si>
    <t>Alaska Conservation Voters</t>
  </si>
  <si>
    <t>Alaska Craftsman Home Program</t>
  </si>
  <si>
    <t>Alaska Cruise Association</t>
  </si>
  <si>
    <t>Alaska Dental Society</t>
  </si>
  <si>
    <t>Alaska District Council of Laborers</t>
  </si>
  <si>
    <t>Alaska Electric Light and Power</t>
  </si>
  <si>
    <t>Alaska Farm Bureau  Inc.</t>
  </si>
  <si>
    <t>Alaska Gateway School District</t>
  </si>
  <si>
    <t>Alaska Historical Society</t>
  </si>
  <si>
    <t>Alaska Independent Insurance Agents &amp; Brokers</t>
  </si>
  <si>
    <t>Alaska Interstate Construction</t>
  </si>
  <si>
    <t>Alaska Library Association</t>
  </si>
  <si>
    <t>Alaska Miners Association</t>
  </si>
  <si>
    <t>Alaska Mobility Coalition</t>
  </si>
  <si>
    <t>Alaska Moose Federation Conservation Fund, Inc.</t>
  </si>
  <si>
    <t>Company</t>
  </si>
  <si>
    <t>Compensation</t>
  </si>
  <si>
    <t>Expenses</t>
  </si>
  <si>
    <t>Other</t>
  </si>
  <si>
    <t>Total</t>
  </si>
  <si>
    <t>Number of Lobbyists</t>
  </si>
  <si>
    <t>Field</t>
  </si>
  <si>
    <t>Health</t>
  </si>
  <si>
    <t>Construction</t>
  </si>
  <si>
    <t>Civil Rights</t>
  </si>
  <si>
    <t>Education</t>
  </si>
  <si>
    <t>Insurance</t>
  </si>
  <si>
    <t>Native Corporation</t>
  </si>
  <si>
    <t>Aviation</t>
  </si>
  <si>
    <t>Hospitality</t>
  </si>
  <si>
    <t>Marine</t>
  </si>
  <si>
    <t>Social Services</t>
  </si>
  <si>
    <t>Environmental</t>
  </si>
  <si>
    <t>Labor</t>
  </si>
  <si>
    <t>Real Estate</t>
  </si>
  <si>
    <t>Automotive</t>
  </si>
  <si>
    <t>Finance</t>
  </si>
  <si>
    <t>Fishing</t>
  </si>
  <si>
    <t>Telecommunications</t>
  </si>
  <si>
    <t>Cruise</t>
  </si>
  <si>
    <t>Transportation</t>
  </si>
  <si>
    <t>Mining</t>
  </si>
  <si>
    <t>Historic Preservation</t>
  </si>
  <si>
    <t>Agriculture</t>
  </si>
  <si>
    <t>Utilities</t>
  </si>
  <si>
    <t>Game</t>
  </si>
  <si>
    <t>Municipal</t>
  </si>
  <si>
    <t>Oil and Gas</t>
  </si>
  <si>
    <t>Sanitation</t>
  </si>
  <si>
    <t>Governmental</t>
  </si>
  <si>
    <t>Safety</t>
  </si>
  <si>
    <t>Media</t>
  </si>
  <si>
    <t>Accounting</t>
  </si>
  <si>
    <t>Business</t>
  </si>
  <si>
    <t>Entertainment</t>
  </si>
  <si>
    <t>Oil and Gas Support Industry</t>
  </si>
  <si>
    <t>Tourism</t>
  </si>
  <si>
    <t>Women's Issues</t>
  </si>
  <si>
    <t>Work Training</t>
  </si>
  <si>
    <t>Tobacco</t>
  </si>
  <si>
    <t>Manufacturing</t>
  </si>
  <si>
    <t>Housing</t>
  </si>
  <si>
    <t>Technology</t>
  </si>
  <si>
    <t>Disabilities</t>
  </si>
  <si>
    <t>Youth</t>
  </si>
  <si>
    <t>Bristol Bay Borough</t>
  </si>
  <si>
    <t>Native Issues</t>
  </si>
  <si>
    <t>Fueling</t>
  </si>
  <si>
    <t>Civil Engineering</t>
  </si>
  <si>
    <t>Lumber</t>
  </si>
  <si>
    <t>Marketing</t>
  </si>
  <si>
    <t>Shipping</t>
  </si>
  <si>
    <t>Retail</t>
  </si>
  <si>
    <t>Film</t>
  </si>
  <si>
    <t>Firearms</t>
  </si>
  <si>
    <t>Senior Services</t>
  </si>
  <si>
    <t>Energy</t>
  </si>
  <si>
    <t>Food and Beverage</t>
  </si>
  <si>
    <t>Pfizer</t>
  </si>
  <si>
    <t>Gaming</t>
  </si>
  <si>
    <t>Corrections</t>
  </si>
  <si>
    <t>Totals</t>
  </si>
  <si>
    <t>Grand Total</t>
  </si>
  <si>
    <t>Row Labels</t>
  </si>
  <si>
    <t>Sum of Total</t>
  </si>
  <si>
    <t xml:space="preserve">Company </t>
  </si>
  <si>
    <t>Spent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</si>
</sst>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5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b/>
      <sz val="11"/>
      <name val="Verdana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0"/>
      <color indexed="8"/>
      <name val="Verdana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0"/>
      <color theme="1"/>
      <name val="Verdana"/>
      <family val="0"/>
    </font>
    <font>
      <sz val="10"/>
      <color rgb="FF000000"/>
      <name val="Verdana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theme="6" tint="0.7999799847602844"/>
      </top>
      <bottom style="thin">
        <color theme="6" tint="0.7999799847602844"/>
      </bottom>
    </border>
    <border>
      <left>
        <color indexed="63"/>
      </left>
      <right>
        <color indexed="63"/>
      </right>
      <top style="thin">
        <color rgb="FFEBF1DE"/>
      </top>
      <bottom style="thin">
        <color rgb="FFEBF1DE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8" fontId="0" fillId="0" borderId="0" xfId="0" applyNumberFormat="1" applyAlignment="1">
      <alignment/>
    </xf>
    <xf numFmtId="0" fontId="7" fillId="0" borderId="0" xfId="0" applyFont="1" applyAlignment="1">
      <alignment/>
    </xf>
    <xf numFmtId="1" fontId="7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43" fillId="0" borderId="10" xfId="0" applyFont="1" applyBorder="1" applyAlignment="1">
      <alignment horizontal="left"/>
    </xf>
    <xf numFmtId="44" fontId="0" fillId="0" borderId="0" xfId="0" applyNumberFormat="1" applyAlignment="1">
      <alignment/>
    </xf>
    <xf numFmtId="44" fontId="43" fillId="0" borderId="10" xfId="0" applyNumberFormat="1" applyFont="1" applyBorder="1" applyAlignment="1">
      <alignment/>
    </xf>
    <xf numFmtId="0" fontId="44" fillId="0" borderId="11" xfId="0" applyFont="1" applyBorder="1" applyAlignment="1">
      <alignment horizontal="left"/>
    </xf>
    <xf numFmtId="4" fontId="1" fillId="0" borderId="0" xfId="0" applyNumberFormat="1" applyFont="1" applyAlignment="1">
      <alignment/>
    </xf>
    <xf numFmtId="4" fontId="44" fillId="0" borderId="11" xfId="0" applyNumberFormat="1" applyFont="1" applyBorder="1" applyAlignment="1">
      <alignment/>
    </xf>
    <xf numFmtId="4" fontId="0" fillId="0" borderId="0" xfId="0" applyNumberForma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numFmt numFmtId="44" formatCode="_(&quot;$&quot;* #,##0.00_);_(&quot;$&quot;* \(#,##0.00\);_(&quot;$&quot;* &quot;-&quot;??_);_(@_)"/>
      <border/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G388" sheet="out.csv"/>
  </cacheSource>
  <cacheFields count="7">
    <cacheField name="Company">
      <sharedItems containsMixedTypes="0" count="387">
        <s v="AARP"/>
        <s v="ABC Alaska"/>
        <s v="ACLU of Alaska"/>
        <s v="ACSA"/>
        <s v="Aetna"/>
        <s v="AFLAC"/>
        <s v="Agenet"/>
        <s v="AHIP"/>
        <s v="Ahtna, Inc."/>
        <s v="AIPPA"/>
        <s v="Aircraft Owners and Pilots Association"/>
        <s v="AK Hotel &amp; Lodging Assoc."/>
        <s v="AK Marine Pilots LLC"/>
        <s v="AK Network on Domestic Violence &amp; Sexual Assault"/>
        <s v="AK OUTDOOR COUNCIL"/>
        <s v="AK Surgery Center"/>
        <s v="Alaska AFL-CIO"/>
        <s v="Alaska Airlines"/>
        <s v="Alaska Association of REALTORS"/>
        <s v="Alaska Auto Dealers Association"/>
        <s v="Alaska Bankers Assoc"/>
        <s v="Alaska Bering Sea Crabbers"/>
        <s v="Alaska Chapter, NECA"/>
        <s v="Alaska CHARR"/>
        <s v="Alaska Children's Services"/>
        <s v="Alaska Chiropractic Society"/>
        <s v="Alaska Communications Systems"/>
        <s v="Alaska Community Action on Toxics"/>
        <s v="Alaska Conservation Voters"/>
        <s v="Alaska Craftsman Home Program"/>
        <s v="Alaska Cruise Association"/>
        <s v="Alaska Dental Society"/>
        <s v="Alaska District Council of Laborers"/>
        <s v="Alaska Electric Light and Power"/>
        <s v="Alaska Farm Bureau  Inc."/>
        <s v="Alaska Gateway School District"/>
        <s v="Alaska Historical Society"/>
        <s v="Alaska Independent Insurance Agents &amp; Brokers"/>
        <s v="Alaska Interstate Construction"/>
        <s v="Alaska Library Association"/>
        <s v="Alaska Miners Association"/>
        <s v="Alaska Mobility Coalition"/>
        <s v="Alaska Moose Federation Conservation Fund, Inc."/>
        <s v="Alaska Municipal League"/>
        <s v="Alaska National Insurance Company"/>
        <s v="Alaska Native Tribal Health Consortium"/>
        <s v="Alaska Nurses Association"/>
        <s v="Alaska Oil &amp; Gas Association"/>
        <s v="Alaska Optometric Association"/>
        <s v="alaska pacific environmental services, llc"/>
        <s v="Alaska Pharmacists Association"/>
        <s v="Alaska Power &amp; Telephone Co. "/>
        <s v="Alaska Power Association"/>
        <s v="Alaska Primary Care Association"/>
        <s v="Alaska Professional Design Council"/>
        <s v="Alaska Professional Fire Fighters Association"/>
        <s v="Alaska Professional Hunters Association, Inc."/>
        <s v="Alaska Psychological Association"/>
        <s v="Alaska Public Telecommunications, Inc."/>
        <s v="Alaska Railroad Corporation"/>
        <s v="Alaska Regional Hospital"/>
        <s v="Alaska Restaurant and Beverage Assc."/>
        <s v="Alaska Scallop Assn"/>
        <s v="Alaska Seine Boat Owners Association"/>
        <s v="ALASKA SHIP AND DRYDOCK, LLC"/>
        <s v="Alaska Society of CPAs"/>
        <s v="Alaska Society of Eye Physicians and Surgeons"/>
        <s v="Alaska Spine Institute"/>
        <s v="Alaska State Chamber of Commerce"/>
        <s v="Alaska State Fair, Inc"/>
        <s v="Alaska State Home Building Association"/>
        <s v="Alaska State Hospital &amp; Nursing Home Association"/>
        <s v="Alaska State Medical Association"/>
        <s v="Alaska State Pipe Trades UA Local 375"/>
        <s v="Alaska Steamship Association"/>
        <s v="Alaska Tanker Company"/>
        <s v="Alaska Timber Insurance Exchange"/>
        <s v="Alaska Travel Industry Association"/>
        <s v="Alaska Trucking Association"/>
        <s v="Alaska Trust Company"/>
        <s v="Alaska Urological Institute"/>
        <s v="Alaska USA Federal Credit Union"/>
        <s v="Alaska Village Electric Cooperative"/>
        <s v="Alaska Wildlife Conservation Center, Inc."/>
        <s v="Alaska Wine &amp; Spirits Wholesalers Association"/>
        <s v="Alaska Womens Lobby"/>
        <s v="Alaska Works Partnership, Inc."/>
        <s v="Alaska Zoo"/>
        <s v="Alaskans for Bristol Bay, Inc."/>
        <s v="Aleutians East Borough"/>
        <s v="Alliance of Automobile Manufacturers, Inc."/>
        <s v="Allstate Ins Company"/>
        <s v="Altria Client Services Inc. and its Affiliates"/>
        <s v="Alyeska Pipeline Service Company"/>
        <s v="Alyeska Resort Development L.L.C."/>
        <s v="American Academy of Ophthalmology"/>
        <s v="American Cancer Society Cancer Action Network"/>
        <s v="American Chemistry Council"/>
        <s v="American Council of Life Insurers"/>
        <s v="American Heart Association, Western States Affiliate"/>
        <s v="American Insurance Association"/>
        <s v="American International Group, Inc."/>
        <s v="Anchorage Library Foundation"/>
        <s v="Anchorage Museum Association"/>
        <s v="Anchorage Neighborhood Housing Services, Inc.  d/b/a NeighborWorks Anchorage"/>
        <s v="Anderson Group, LLC"/>
        <s v="Andover Alaska"/>
        <s v="Anheuser-Busch Companies"/>
        <s v="Apache Corporation"/>
        <s v="APEA/AFT"/>
        <s v="APICDA Joint Ventures"/>
        <s v="Apple Inc."/>
        <s v="Arctic Slope Regional Corporation"/>
        <s v="Arctic Winter Games Team Alaska"/>
        <s v="Armstrong Oil &amp; Gas, Inc."/>
        <s v="Armstrong-Keta, Inc."/>
        <s v="ASARC Key Coalition"/>
        <s v="ASEA/AFSCME Local52"/>
        <s v="Ashley Reed &amp; Associates"/>
        <s v="Associated General Contractors of Alaska"/>
        <s v="Association of Alaska School Boards"/>
        <s v="AstraZeneca Pharmaceuticals, LP"/>
        <s v="Asurion Corporation"/>
        <s v="AT&amp;T Services, Inc."/>
        <s v="Autism Speaks"/>
        <s v="Bayer HealthCare LLC"/>
        <s v="Bering Strait School District"/>
        <s v="Bering Straits Native Corp"/>
        <s v="BLOOD BANK OF ALASKA"/>
        <s v="Boys &amp; Girls Clubs of America"/>
        <s v="BP Exploration Alaska Inc."/>
        <s v="Bristol Bay Borough"/>
        <s v="Bristol Bay Economic Development Corporation"/>
        <s v="Bristol Bay Native Corporation"/>
        <s v="Buccaneer Alaska, LLC"/>
        <s v="Calista Corporation"/>
        <s v="Carlile Transportation Systems"/>
        <s v="Carnival Corporation &amp; plc"/>
        <s v="Cash America International"/>
        <s v="Catholic Community Service"/>
        <s v="CCS Early Learning"/>
        <s v="CDIA"/>
        <s v="CGI Technologies &amp; Solutions Inc."/>
        <s v="Chenega Corporation"/>
        <s v="Chugach Alaska Corporation"/>
        <s v="Chugach Electric Association, Inc."/>
        <s v="chugach Regional Resources Commission"/>
        <s v="Cisco Systems, Inc."/>
        <s v="City and Borough of Juneau, Alaska"/>
        <s v="City and Borough of Sitka"/>
        <s v="City and Borough of Yakutat"/>
        <s v="City of Akutan"/>
        <s v="City of Bethel"/>
        <s v="City of Cordova"/>
        <s v="City of Dillingham"/>
        <s v="City of Fairbanks"/>
        <s v="City of Galena"/>
        <s v="City of Homer"/>
        <s v="City of Hoonah"/>
        <s v="City of Ketchikan"/>
        <s v="City of King Cove"/>
        <s v="City of Kodiak"/>
        <s v="City of Kotzebue"/>
        <s v="City of Nome"/>
        <s v="City of Petersburg"/>
        <s v="city of saint paul"/>
        <s v="City of Sand Point"/>
        <s v="City of Seward"/>
        <s v="CITY OF UNALASKA"/>
        <s v="CIty of Valdez"/>
        <s v="City of Whittier"/>
        <s v="Coastal Villages Region Fund"/>
        <s v="ConocoPhillips Alaska, Inc."/>
        <s v="Cook Inlet Housing Authority"/>
        <s v="Cook Inlet Region, Inc"/>
        <s v="Cook Inlet Tribal Council"/>
        <s v="Copper Valley Electric Association, Inc."/>
        <s v="Cordova District Fishermen United"/>
        <s v="Cordova Electric Cooperative, Inc."/>
        <s v="Council of Alaska Producers"/>
        <s v="Crowley"/>
        <s v="Curam Software Inc, an IBM Company"/>
        <s v="CVS Caremark Corporation"/>
        <s v="Data Recognition Corporation"/>
        <s v="David Parish &amp; Associates, LLC"/>
        <s v="Dell Inc."/>
        <s v="Deloitte Consulting LLP"/>
        <s v="Delta Western Inc."/>
        <s v="Dewberry &amp; Davis LLC"/>
        <s v="Domestic Fuel Solutions Group"/>
        <s v="Donlin Gold LLC"/>
        <s v="DOWL HKM"/>
        <s v="Doyon Utilities, LLC"/>
        <s v="Doyon, Limited"/>
        <s v="Eli Lilly and Co."/>
        <s v="ENSTAR Natural Gas"/>
        <s v="Enterprise Holdings LLC"/>
        <s v="E-Terra, LLC"/>
        <s v="Express Scripts Holding Co."/>
        <s v="Exxon Mobil Corporation"/>
        <s v="Fairbanks Memorial Hospital"/>
        <s v="Fairbanks Natural Gas"/>
        <s v="Fairbanks North Star Borough"/>
        <s v="Fairbanks North Star Borough School District"/>
        <s v="Family Centered Services of Alaska"/>
        <s v="Fresenius Medical Care North America"/>
        <s v="Friedman Foundation for Educational Choice"/>
        <s v="Full Metal Minerals"/>
        <s v="FV Pamela Rae Inc."/>
        <s v="Galena City School District 2"/>
        <s v="GCI"/>
        <s v="GEICO"/>
        <s v="General Motors LLC"/>
        <s v="Geneva Roth Ventures"/>
        <s v="Geneva Woods Healthcare Services"/>
        <s v="Ginn Sawmill"/>
        <s v="Girdwood 2020"/>
        <s v="GlaxoSmithKline"/>
        <s v="golden eye media"/>
        <s v="Golden Valley Electric Association"/>
        <s v="Guaranteed Asset Protection Alliance"/>
        <s v="Harbor Enterprises, Inc."/>
        <s v="Harris Consulting"/>
        <s v="HDR Alaska, Inc."/>
        <s v="HealthSmart Benefit Solutions, Inc."/>
        <s v="Heatherdale Resources Ltd."/>
        <s v="Hickey &amp; Associates"/>
        <s v="HILCORP ALASKA, LLC"/>
        <s v="Holland America Line"/>
        <s v="Homer Electric Association, Inc."/>
        <s v="Homestate Mortgage Company LLC"/>
        <s v="Hope Community Resources, Inc."/>
        <s v="Horizon Lines"/>
        <s v="Icicle Seafoods, Inc."/>
        <s v="Icy Strait Point"/>
        <s v="Inlandboatmens Union of the Pacific"/>
        <s v="Inside Passage Electric Cooperative"/>
        <s v="International Brotherhood of Electrical Workers Local 1547"/>
        <s v="Intoximeters, Inc."/>
        <s v="Ironworker Management Progressive Action Cooperative Trust"/>
        <s v="J. C. Penney Corporation, Inc."/>
        <s v="J.M. Walsh Company, Inc."/>
        <s v="Jerry Mackie &amp; Associates"/>
        <s v="Juneau Hydropower Inc."/>
        <s v="Juneau1"/>
        <s v="Kenai Peninsula Fishermen's Association"/>
        <s v="Kent Dawson Company, Inc."/>
        <s v="Ketchikan Gateway Borough"/>
        <s v="Ketchikan Indian Community"/>
        <s v="Kiska Metals Corporation"/>
        <s v="Kito Inc."/>
        <s v="Koch Companies Public Sector, LLC and its Affiliates"/>
        <s v="Kodiak Area Native Association"/>
        <s v="Kodiak Electric Association, Inc."/>
        <s v="Kodiak Island Borough"/>
        <s v="Kodiak Regional Aquaculture Association"/>
        <s v="Kootznoowoo, Inc"/>
        <s v="Kotzebue Electric Association Inc."/>
        <s v="lake and peninsula borough"/>
        <s v="Legislative Consultants in Alaska"/>
        <s v="Liberty Dialysis - Alaska LLC"/>
        <s v="Liberty Mutual"/>
        <s v="Lower Kuskokwim School District"/>
        <s v="Lower Yukon School District"/>
        <s v="Luxottica Retail North America dba LensCrafters/Pearle Vision"/>
        <s v="Lynden"/>
        <s v="Maniilaq Assoc."/>
        <s v="Mat Su Regional Medical Center"/>
        <s v="Matanuska Susitna Borough"/>
        <s v="Matanuska Susitna Borough School District"/>
        <s v="Matanuska Telephone Association"/>
        <s v="Mat-Su Convention &amp; Visitors Bureau"/>
        <s v="MAXIMUS"/>
        <s v="MedImmune, Inc."/>
        <s v="Metlakatla Indian Community."/>
        <s v="MillerCoors LLC"/>
        <s v="Motion Picture Association of America"/>
        <s v="MSSCA"/>
        <s v="Municipality of Anchorage"/>
        <s v="Municipality of Skagway"/>
        <s v="MWW Group LLC"/>
        <s v="Naknek Electric Association, Inc."/>
        <s v="NANA Development Corporation"/>
        <s v="NANA Regional Corporation"/>
        <s v="National Association of Mutual Insurance Companies (NAMIC) "/>
        <s v="National Community Pharmacists Association"/>
        <s v="National Federation of Independent Business"/>
        <s v="National Rifle Association of America"/>
        <s v="NEA-Alaska"/>
        <s v="Neeser Construction Inc."/>
        <s v="New Concept Assisted Living Homes"/>
        <s v="Nome Joint Utility System"/>
        <s v="North Slope Borough"/>
        <s v="North Slope Borough School District"/>
        <s v="North Star BHS"/>
        <s v="Northwest Arctic Borough"/>
        <s v="Northwest Arctic Borough School District"/>
        <s v="Northwest Farm Credit Services"/>
        <s v="Norton Sound Health Corporation"/>
        <s v="NovaCopper"/>
        <s v="Nushagak Cooperative"/>
        <s v="Ocean Beauty Seafoods LLC"/>
        <s v="Old Harbor Native Corporation"/>
        <s v="Oracle America, Inc."/>
        <s v="Ormat Technologies"/>
        <s v="Ouzinkie Native Corporation"/>
        <s v="Oxley &amp; Associates, Inc."/>
        <s v="OZ Systems"/>
        <s v="Pacific Seafood Processors Association"/>
        <s v="Palmer Senior Citizens Center, Inc."/>
        <s v="PCA Providers Association"/>
        <s v="Pebble Limited Partnership"/>
        <s v="Pepsi Bottling Group"/>
        <s v="Petersburg Borough"/>
        <s v="Pfeffer Development LLC"/>
        <s v="Pfizer"/>
        <s v="Pharmaceutical Research and Manufacturers of America"/>
        <s v="Pioneer Natural Resources, Inc."/>
        <s v="Planned Parenthood Votes Northwest"/>
        <s v="PND Engineers Inc."/>
        <s v="Polar LNG, LLC"/>
        <s v="Port of Bellingham"/>
        <s v="Powers Brothers Inc."/>
        <s v="Premera Blue Cross Blue Shield of Alaska"/>
        <s v="Prince of Wales Hatchery Association"/>
        <s v="Prince William Sound Aquaculture Corporation"/>
        <s v="Princess Tours"/>
        <s v="Progressive Insurance"/>
        <s v="Property Casualty Insurers Association of America"/>
        <s v="Providence Health &amp; Services Alaska"/>
        <s v="Pruhs Corporation"/>
        <s v="Public Safety Employees Association"/>
        <s v="Purdue Pharma"/>
        <s v="RAI Services Company"/>
        <s v="Reed Elsevier"/>
        <s v="Reinwand Living, Family and Property Trusts"/>
        <s v="ResCare"/>
        <s v="residential mortgage, llc"/>
        <s v="Resource Development Council"/>
        <s v="Rio Tinto Kennecott"/>
        <s v="Robert A. Evans"/>
        <s v="Safeway Inc."/>
        <s v="SCI-Alaska"/>
        <s v="Sealaska Corporation"/>
        <s v="SEARHC"/>
        <s v="Service Contract Industry Council"/>
        <s v="Shell Oil"/>
        <s v="Southcentral Foundation"/>
        <s v="Southeast Alaska Guides Organization"/>
        <s v="Southeast Alaska Pilots Association"/>
        <s v="Southeast Alaska Power Agency (SEAPA)"/>
        <s v="Southeast Alaska Regional Dive Fisheries Association"/>
        <s v="Southeast Alaska Seiners Association"/>
        <s v="Southern Southeast Regional Aquaculture Association, Inc."/>
        <s v="Southwest Alaska Pilots Association"/>
        <s v="State Farm Insurance"/>
        <s v="Tanana Chiefs Conference"/>
        <s v="Teamsters Local 959"/>
        <s v="Teck Alaska Incorporated"/>
        <s v="Tesoro Corporation"/>
        <s v="The GEO Group, Inc."/>
        <s v="The Mulder Company"/>
        <s v="Theodore W. Popely, PC"/>
        <s v="Timothy J. Mahoney, Trust"/>
        <s v="TOTE, Inc"/>
        <s v="TransCanada PipeLines Ltd."/>
        <s v="Trout Unlimited"/>
        <s v="U.S. HealthWorks"/>
        <s v="UAFT, Local 2404"/>
        <s v="Ucore Rare Metals"/>
        <s v="Ukpeagvik Inupiat Corporation"/>
        <s v="United Companies Inc"/>
        <s v="United Fishermen of Alaska"/>
        <s v="United Southeast Alaska Gillnetters"/>
        <s v="Urban Works"/>
        <s v="Usibelli Coal Mine. Inc."/>
        <s v="Utility Services of Alaska"/>
        <s v="Valley Performing Arts, Inc."/>
        <s v="Verizon"/>
        <s v="Walmart"/>
        <s v="Wells Fargo Bank, N.A."/>
        <s v="Wild Pacific Salmon Educational Association"/>
        <s v="Wine Institute"/>
        <s v="World Wide Technology"/>
        <s v="Xerox Business Services, LLC and its Affiliates"/>
        <s v="Yukon Delta Fisheries Development Association"/>
        <s v="Yukon Koyukuk School District"/>
      </sharedItems>
    </cacheField>
    <cacheField name="Compensation">
      <sharedItems containsSemiMixedTypes="0" containsString="0" containsMixedTypes="0" containsNumber="1"/>
    </cacheField>
    <cacheField name="Expenses">
      <sharedItems containsSemiMixedTypes="0" containsString="0" containsMixedTypes="0" containsNumber="1"/>
    </cacheField>
    <cacheField name="Other">
      <sharedItems containsSemiMixedTypes="0" containsString="0" containsMixedTypes="0" containsNumber="1"/>
    </cacheField>
    <cacheField name="Total">
      <sharedItems containsSemiMixedTypes="0" containsString="0" containsMixedTypes="0" containsNumber="1"/>
    </cacheField>
    <cacheField name="Number of Lobbyists">
      <sharedItems containsSemiMixedTypes="0" containsString="0" containsMixedTypes="0" containsNumber="1" containsInteger="1"/>
    </cacheField>
    <cacheField name="Field">
      <sharedItems containsMixedTypes="0" count="57">
        <s v="Health"/>
        <s v="Construction"/>
        <s v="Civil Rights"/>
        <s v="Education"/>
        <s v="Insurance"/>
        <s v="Native Corporation"/>
        <s v="Utilities"/>
        <s v="Aviation"/>
        <s v="Hospitality"/>
        <s v="Marine"/>
        <s v="Social Services"/>
        <s v="Environmental"/>
        <s v="Labor"/>
        <s v="Real Estate"/>
        <s v="Automotive"/>
        <s v="Finance"/>
        <s v="Fishing"/>
        <s v="Telecommunications"/>
        <s v="Cruise"/>
        <s v="Agriculture"/>
        <s v="Historic Preservation"/>
        <s v="Mining"/>
        <s v="Transportation"/>
        <s v="Game"/>
        <s v="Municipal"/>
        <s v="Oil and Gas"/>
        <s v="Sanitation"/>
        <s v="Governmental"/>
        <s v="Safety"/>
        <s v="Media"/>
        <s v="Accounting"/>
        <s v="Business"/>
        <s v="Entertainment"/>
        <s v="Oil and Gas Support Industry"/>
        <s v="Tourism"/>
        <s v="Women's Issues"/>
        <s v="Work Training"/>
        <s v="Tobacco"/>
        <s v="Manufacturing"/>
        <s v="Housing"/>
        <s v="Technology"/>
        <s v="Disabilities"/>
        <s v="Youth"/>
        <s v="Native Issues"/>
        <s v="Fueling"/>
        <s v="Civil Engineering"/>
        <s v="Lumber"/>
        <s v="Marketing"/>
        <s v="Shipping"/>
        <s v="Retail"/>
        <s v="Film"/>
        <s v="Firearms"/>
        <s v="Senior Services"/>
        <s v="Energy"/>
        <s v="Food and Beverage"/>
        <s v="Gaming"/>
        <s v="Corrections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7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3:B392" firstHeaderRow="2" firstDataRow="2" firstDataCol="1"/>
  <pivotFields count="7">
    <pivotField axis="axisRow" showAll="0">
      <items count="38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7"/>
        <item x="194"/>
        <item x="195"/>
        <item x="196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71"/>
        <item x="268"/>
        <item x="269"/>
        <item x="270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t="default"/>
      </items>
    </pivotField>
    <pivotField showAll="0" numFmtId="8"/>
    <pivotField showAll="0" numFmtId="8"/>
    <pivotField showAll="0" numFmtId="8"/>
    <pivotField dataField="1" showAll="0" numFmtId="8"/>
    <pivotField showAll="0" numFmtId="1"/>
    <pivotField showAll="0"/>
  </pivotFields>
  <rowFields count="1">
    <field x="0"/>
  </rowFields>
  <rowItems count="38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>
      <x v="356"/>
    </i>
    <i>
      <x v="357"/>
    </i>
    <i>
      <x v="358"/>
    </i>
    <i>
      <x v="359"/>
    </i>
    <i>
      <x v="360"/>
    </i>
    <i>
      <x v="361"/>
    </i>
    <i>
      <x v="362"/>
    </i>
    <i>
      <x v="363"/>
    </i>
    <i>
      <x v="364"/>
    </i>
    <i>
      <x v="365"/>
    </i>
    <i>
      <x v="366"/>
    </i>
    <i>
      <x v="367"/>
    </i>
    <i>
      <x v="368"/>
    </i>
    <i>
      <x v="369"/>
    </i>
    <i>
      <x v="370"/>
    </i>
    <i>
      <x v="371"/>
    </i>
    <i>
      <x v="372"/>
    </i>
    <i>
      <x v="373"/>
    </i>
    <i>
      <x v="374"/>
    </i>
    <i>
      <x v="375"/>
    </i>
    <i>
      <x v="376"/>
    </i>
    <i>
      <x v="377"/>
    </i>
    <i>
      <x v="378"/>
    </i>
    <i>
      <x v="379"/>
    </i>
    <i>
      <x v="380"/>
    </i>
    <i>
      <x v="381"/>
    </i>
    <i>
      <x v="382"/>
    </i>
    <i>
      <x v="383"/>
    </i>
    <i>
      <x v="384"/>
    </i>
    <i>
      <x v="385"/>
    </i>
    <i>
      <x v="386"/>
    </i>
    <i t="grand">
      <x/>
    </i>
  </rowItems>
  <colItems count="1">
    <i/>
  </colItems>
  <dataFields count="1">
    <dataField name="Sum of Total" fld="4" baseField="0" baseItem="0" numFmtId="44"/>
  </dataFields>
  <formats count="2">
    <format dxfId="0">
      <pivotArea outline="0" fieldPosition="0"/>
    </format>
    <format dxfId="0">
      <pivotArea outline="0" fieldPosition="0" dataOnly="0" labelOnly="1" type="topRight"/>
    </format>
  </formats>
  <pivotTableStyleInfo name="PivotStyleMedium4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0"/>
  <sheetViews>
    <sheetView tabSelected="1" workbookViewId="0" topLeftCell="A332">
      <selection activeCell="B374" sqref="B374"/>
    </sheetView>
  </sheetViews>
  <sheetFormatPr defaultColWidth="11.00390625" defaultRowHeight="12.75"/>
  <cols>
    <col min="1" max="1" width="30.625" style="0" customWidth="1"/>
    <col min="2" max="2" width="12.375" style="0" bestFit="1" customWidth="1"/>
    <col min="3" max="3" width="11.00390625" style="0" bestFit="1" customWidth="1"/>
    <col min="4" max="4" width="15.75390625" style="0" customWidth="1"/>
    <col min="5" max="5" width="13.625" style="0" customWidth="1"/>
    <col min="6" max="6" width="10.75390625" style="4" customWidth="1"/>
  </cols>
  <sheetData>
    <row r="1" spans="1:7" s="2" customFormat="1" ht="13.5">
      <c r="A1" s="2" t="s">
        <v>385</v>
      </c>
      <c r="B1" s="2" t="s">
        <v>386</v>
      </c>
      <c r="C1" s="2" t="s">
        <v>387</v>
      </c>
      <c r="D1" s="2" t="s">
        <v>388</v>
      </c>
      <c r="E1" s="2" t="s">
        <v>389</v>
      </c>
      <c r="F1" s="3" t="s">
        <v>390</v>
      </c>
      <c r="G1" s="2" t="s">
        <v>391</v>
      </c>
    </row>
    <row r="2" spans="1:7" ht="12.75">
      <c r="A2" t="s">
        <v>280</v>
      </c>
      <c r="B2" s="1">
        <v>10565</v>
      </c>
      <c r="C2" s="1">
        <v>0</v>
      </c>
      <c r="D2" s="1">
        <v>0</v>
      </c>
      <c r="E2" s="1">
        <f>SUM(B2:D2)</f>
        <v>10565</v>
      </c>
      <c r="F2" s="4">
        <v>4</v>
      </c>
      <c r="G2" t="s">
        <v>432</v>
      </c>
    </row>
    <row r="3" spans="1:7" ht="12.75">
      <c r="A3" t="s">
        <v>230</v>
      </c>
      <c r="B3" s="1">
        <v>67162.9</v>
      </c>
      <c r="C3" s="1">
        <v>56060.05</v>
      </c>
      <c r="D3" s="1">
        <v>203392.28</v>
      </c>
      <c r="E3" s="1">
        <f>SUM(B3:D3)</f>
        <v>326615.23</v>
      </c>
      <c r="F3" s="4">
        <v>4</v>
      </c>
      <c r="G3" t="s">
        <v>417</v>
      </c>
    </row>
    <row r="4" spans="1:7" ht="12.75">
      <c r="A4" t="s">
        <v>149</v>
      </c>
      <c r="B4" s="1">
        <v>46250</v>
      </c>
      <c r="C4" s="1">
        <v>250</v>
      </c>
      <c r="D4" s="1">
        <v>16875.79</v>
      </c>
      <c r="E4" s="1">
        <f>SUM(B4:D4)</f>
        <v>63375.79</v>
      </c>
      <c r="F4" s="4">
        <v>4</v>
      </c>
      <c r="G4" t="s">
        <v>408</v>
      </c>
    </row>
    <row r="5" spans="1:7" ht="12.75">
      <c r="A5" t="s">
        <v>38</v>
      </c>
      <c r="B5" s="1">
        <v>94500</v>
      </c>
      <c r="C5" s="1">
        <v>250</v>
      </c>
      <c r="D5" s="1">
        <v>11815.82</v>
      </c>
      <c r="E5" s="1">
        <f>SUM(B5:D5)</f>
        <v>106565.82</v>
      </c>
      <c r="F5" s="4">
        <v>4</v>
      </c>
      <c r="G5" t="s">
        <v>411</v>
      </c>
    </row>
    <row r="6" spans="1:7" ht="12.75">
      <c r="A6" t="s">
        <v>368</v>
      </c>
      <c r="B6" s="1">
        <f>18000+7500+24000</f>
        <v>49500</v>
      </c>
      <c r="C6" s="1">
        <v>0</v>
      </c>
      <c r="D6" s="1">
        <v>0</v>
      </c>
      <c r="E6" s="1">
        <f>SUM(B6:D6)</f>
        <v>49500</v>
      </c>
      <c r="F6" s="4">
        <v>3</v>
      </c>
      <c r="G6" t="s">
        <v>408</v>
      </c>
    </row>
    <row r="7" spans="1:7" ht="12.75">
      <c r="A7" t="s">
        <v>372</v>
      </c>
      <c r="B7" s="1">
        <f>15000+32499+12500</f>
        <v>59999</v>
      </c>
      <c r="C7" s="1">
        <v>1210.98</v>
      </c>
      <c r="D7" s="1">
        <v>41250.66</v>
      </c>
      <c r="E7" s="1">
        <f>SUM(B7:D7)</f>
        <v>102460.64000000001</v>
      </c>
      <c r="F7" s="4">
        <v>3</v>
      </c>
      <c r="G7" t="s">
        <v>409</v>
      </c>
    </row>
    <row r="8" spans="1:7" ht="12.75">
      <c r="A8" t="s">
        <v>320</v>
      </c>
      <c r="B8" s="1">
        <f>3750+3750+9000</f>
        <v>16500</v>
      </c>
      <c r="C8" s="1">
        <v>0</v>
      </c>
      <c r="D8" s="1">
        <v>0</v>
      </c>
      <c r="E8" s="1">
        <f>SUM(B8:D8)</f>
        <v>16500</v>
      </c>
      <c r="F8" s="4">
        <v>3</v>
      </c>
      <c r="G8" t="s">
        <v>407</v>
      </c>
    </row>
    <row r="9" spans="1:7" ht="12.75">
      <c r="A9" t="s">
        <v>212</v>
      </c>
      <c r="B9" s="1">
        <v>6000</v>
      </c>
      <c r="C9" s="1">
        <v>0</v>
      </c>
      <c r="D9" s="1">
        <v>0</v>
      </c>
      <c r="E9" s="1">
        <f>SUM(B9:D9)</f>
        <v>6000</v>
      </c>
      <c r="F9" s="4">
        <v>3</v>
      </c>
      <c r="G9" t="s">
        <v>416</v>
      </c>
    </row>
    <row r="10" spans="1:7" ht="12.75">
      <c r="A10" t="s">
        <v>118</v>
      </c>
      <c r="B10" s="1">
        <f>795+9326.31+14949.06</f>
        <v>25070.37</v>
      </c>
      <c r="C10" s="1">
        <f>41.03+1419.97+1813.99</f>
        <v>3274.99</v>
      </c>
      <c r="D10" s="1">
        <v>103886.34</v>
      </c>
      <c r="E10" s="1">
        <f>SUM(B10:D10)</f>
        <v>132231.7</v>
      </c>
      <c r="F10" s="4">
        <v>3</v>
      </c>
      <c r="G10" t="s">
        <v>395</v>
      </c>
    </row>
    <row r="11" spans="1:7" ht="12.75">
      <c r="A11" t="s">
        <v>122</v>
      </c>
      <c r="B11" s="1">
        <v>62500</v>
      </c>
      <c r="C11" s="1">
        <v>0</v>
      </c>
      <c r="D11" s="1">
        <v>0</v>
      </c>
      <c r="E11" s="1">
        <f>SUM(B11:D11)</f>
        <v>62500</v>
      </c>
      <c r="F11" s="4">
        <v>3</v>
      </c>
      <c r="G11" t="s">
        <v>416</v>
      </c>
    </row>
    <row r="12" spans="1:7" ht="12.75">
      <c r="A12" t="s">
        <v>49</v>
      </c>
      <c r="B12" s="1">
        <f>17625+2812.55+4375</f>
        <v>24812.55</v>
      </c>
      <c r="C12" s="1">
        <v>3112.63</v>
      </c>
      <c r="D12" s="1">
        <v>2433.46</v>
      </c>
      <c r="E12" s="1">
        <f>SUM(B12:D12)</f>
        <v>30358.64</v>
      </c>
      <c r="F12" s="4">
        <v>3</v>
      </c>
      <c r="G12" t="s">
        <v>392</v>
      </c>
    </row>
    <row r="13" spans="1:7" ht="12.75">
      <c r="A13" t="s">
        <v>5</v>
      </c>
      <c r="B13" s="1">
        <v>128000</v>
      </c>
      <c r="C13" s="1">
        <v>0</v>
      </c>
      <c r="D13" s="1">
        <v>0</v>
      </c>
      <c r="E13" s="1">
        <f>SUM(B13:D13)</f>
        <v>128000</v>
      </c>
      <c r="F13" s="4">
        <v>3</v>
      </c>
      <c r="G13" t="s">
        <v>419</v>
      </c>
    </row>
    <row r="14" spans="1:7" ht="12.75">
      <c r="A14" t="s">
        <v>9</v>
      </c>
      <c r="B14" s="1">
        <v>0</v>
      </c>
      <c r="C14" s="1">
        <v>250</v>
      </c>
      <c r="D14" s="1">
        <v>699.08</v>
      </c>
      <c r="E14" s="1">
        <f>SUM(B14:D14)</f>
        <v>949.08</v>
      </c>
      <c r="F14" s="4">
        <v>3</v>
      </c>
      <c r="G14" t="s">
        <v>425</v>
      </c>
    </row>
    <row r="15" spans="1:7" ht="12.75">
      <c r="A15" t="s">
        <v>383</v>
      </c>
      <c r="B15" s="1">
        <v>7600.57</v>
      </c>
      <c r="C15" s="1">
        <v>4867.78</v>
      </c>
      <c r="D15" s="1">
        <v>0</v>
      </c>
      <c r="E15" s="1">
        <f>SUM(B15:D15)</f>
        <v>12468.349999999999</v>
      </c>
      <c r="F15" s="4">
        <v>2</v>
      </c>
      <c r="G15" t="s">
        <v>410</v>
      </c>
    </row>
    <row r="16" spans="1:7" ht="12.75">
      <c r="A16" t="s">
        <v>301</v>
      </c>
      <c r="B16" s="1">
        <f>31536+34750</f>
        <v>66286</v>
      </c>
      <c r="C16" s="1">
        <v>0</v>
      </c>
      <c r="D16" s="1">
        <v>18510</v>
      </c>
      <c r="E16" s="1">
        <f>SUM(B16:D16)</f>
        <v>84796</v>
      </c>
      <c r="F16" s="4">
        <v>2</v>
      </c>
      <c r="G16" t="s">
        <v>416</v>
      </c>
    </row>
    <row r="17" spans="1:7" ht="12.75">
      <c r="A17" t="s">
        <v>309</v>
      </c>
      <c r="B17" s="1">
        <v>42530</v>
      </c>
      <c r="C17" s="1">
        <v>6715.1</v>
      </c>
      <c r="D17" s="1">
        <v>0</v>
      </c>
      <c r="E17" s="1">
        <f>SUM(B17:D17)</f>
        <v>49245.1</v>
      </c>
      <c r="F17" s="4">
        <v>2</v>
      </c>
      <c r="G17" t="s">
        <v>414</v>
      </c>
    </row>
    <row r="18" spans="1:7" ht="12.75">
      <c r="A18" t="s">
        <v>311</v>
      </c>
      <c r="B18" s="1">
        <v>8124</v>
      </c>
      <c r="C18" s="1">
        <v>0</v>
      </c>
      <c r="D18" s="1">
        <v>0</v>
      </c>
      <c r="E18" s="1">
        <f>SUM(B18:D18)</f>
        <v>8124</v>
      </c>
      <c r="F18" s="4">
        <v>2</v>
      </c>
      <c r="G18" t="s">
        <v>392</v>
      </c>
    </row>
    <row r="19" spans="1:7" ht="12.75">
      <c r="A19" t="s">
        <v>316</v>
      </c>
      <c r="B19" s="1">
        <v>9600</v>
      </c>
      <c r="C19" s="1">
        <f>250+383.68</f>
        <v>633.6800000000001</v>
      </c>
      <c r="D19" s="1">
        <v>142.75</v>
      </c>
      <c r="E19" s="1">
        <f>SUM(B19:D19)</f>
        <v>10376.43</v>
      </c>
      <c r="F19" s="4">
        <v>2</v>
      </c>
      <c r="G19" t="s">
        <v>421</v>
      </c>
    </row>
    <row r="20" spans="1:7" ht="12.75">
      <c r="A20" t="s">
        <v>317</v>
      </c>
      <c r="B20" s="1">
        <f>4250+945</f>
        <v>5195</v>
      </c>
      <c r="C20" s="1">
        <f>8787.03+818</f>
        <v>9605.03</v>
      </c>
      <c r="D20" s="1">
        <v>361.9</v>
      </c>
      <c r="E20" s="1">
        <f>SUM(B20:D20)</f>
        <v>15161.93</v>
      </c>
      <c r="F20" s="4">
        <v>2</v>
      </c>
      <c r="G20" t="s">
        <v>410</v>
      </c>
    </row>
    <row r="21" spans="1:7" ht="12.75">
      <c r="A21" t="s">
        <v>329</v>
      </c>
      <c r="B21" s="1">
        <v>37500</v>
      </c>
      <c r="C21" s="1">
        <v>250</v>
      </c>
      <c r="D21" s="1">
        <v>0</v>
      </c>
      <c r="E21" s="1">
        <f>SUM(B21:D21)</f>
        <v>37750</v>
      </c>
      <c r="F21" s="4">
        <v>2</v>
      </c>
      <c r="G21" t="s">
        <v>392</v>
      </c>
    </row>
    <row r="22" spans="1:7" ht="12.75">
      <c r="A22" t="s">
        <v>335</v>
      </c>
      <c r="B22" s="1">
        <v>48000</v>
      </c>
      <c r="C22" s="1">
        <v>0</v>
      </c>
      <c r="D22" s="1">
        <v>7335.65</v>
      </c>
      <c r="E22" s="1">
        <f>SUM(B22:D22)</f>
        <v>55335.65</v>
      </c>
      <c r="F22" s="4">
        <v>2</v>
      </c>
      <c r="G22" t="s">
        <v>426</v>
      </c>
    </row>
    <row r="23" spans="1:7" ht="12.75">
      <c r="A23" t="s">
        <v>261</v>
      </c>
      <c r="B23" s="1">
        <f>18750+7500</f>
        <v>26250</v>
      </c>
      <c r="C23" s="1">
        <v>0</v>
      </c>
      <c r="D23" s="1">
        <v>0</v>
      </c>
      <c r="E23" s="1">
        <f>SUM(B23:D23)</f>
        <v>26250</v>
      </c>
      <c r="F23" s="4">
        <v>2</v>
      </c>
      <c r="G23" t="s">
        <v>429</v>
      </c>
    </row>
    <row r="24" spans="1:7" ht="12.75">
      <c r="A24" t="s">
        <v>262</v>
      </c>
      <c r="B24" s="1">
        <f>2*16249.98</f>
        <v>32499.96</v>
      </c>
      <c r="C24" s="1">
        <v>0</v>
      </c>
      <c r="D24" s="1">
        <v>14810.05</v>
      </c>
      <c r="E24" s="1">
        <f>SUM(B24:D24)</f>
        <v>47310.009999999995</v>
      </c>
      <c r="F24" s="4">
        <v>2</v>
      </c>
      <c r="G24" t="s">
        <v>425</v>
      </c>
    </row>
    <row r="25" spans="1:7" ht="12.75">
      <c r="A25" t="s">
        <v>278</v>
      </c>
      <c r="B25" s="1">
        <f>2*8750</f>
        <v>17500</v>
      </c>
      <c r="C25" s="1">
        <v>0</v>
      </c>
      <c r="D25" s="1">
        <v>0</v>
      </c>
      <c r="E25" s="1">
        <f>SUM(B25:D25)</f>
        <v>17500</v>
      </c>
      <c r="F25" s="4">
        <v>2</v>
      </c>
      <c r="G25" t="s">
        <v>419</v>
      </c>
    </row>
    <row r="26" spans="1:7" ht="12.75">
      <c r="A26" t="s">
        <v>281</v>
      </c>
      <c r="B26" s="1">
        <f>11250+12500</f>
        <v>23750</v>
      </c>
      <c r="C26" s="1">
        <v>0</v>
      </c>
      <c r="D26" s="1">
        <v>1330.3</v>
      </c>
      <c r="E26" s="1">
        <f>SUM(B26:D26)</f>
        <v>25080.3</v>
      </c>
      <c r="F26" s="4">
        <v>2</v>
      </c>
      <c r="G26" t="s">
        <v>417</v>
      </c>
    </row>
    <row r="27" spans="1:7" ht="12.75">
      <c r="A27" t="s">
        <v>289</v>
      </c>
      <c r="B27" s="1">
        <f>2665+8600</f>
        <v>11265</v>
      </c>
      <c r="C27" s="1">
        <v>0</v>
      </c>
      <c r="D27" s="1">
        <v>0</v>
      </c>
      <c r="E27" s="1">
        <f>SUM(B27:D27)</f>
        <v>11265</v>
      </c>
      <c r="F27" s="4">
        <v>2</v>
      </c>
      <c r="G27" t="s">
        <v>395</v>
      </c>
    </row>
    <row r="28" spans="1:7" ht="12.75">
      <c r="A28" t="s">
        <v>299</v>
      </c>
      <c r="B28" s="1">
        <f>39629+110000</f>
        <v>149629</v>
      </c>
      <c r="C28" s="1">
        <f>21032+28423</f>
        <v>49455</v>
      </c>
      <c r="D28" s="1">
        <v>102695</v>
      </c>
      <c r="E28" s="1">
        <f>SUM(B28:D28)</f>
        <v>301779</v>
      </c>
      <c r="F28" s="4">
        <v>2</v>
      </c>
      <c r="G28" t="s">
        <v>417</v>
      </c>
    </row>
    <row r="29" spans="1:7" ht="12.75">
      <c r="A29" t="s">
        <v>193</v>
      </c>
      <c r="B29" s="1">
        <f>17952.14+19998</f>
        <v>37950.14</v>
      </c>
      <c r="C29" s="1">
        <v>0</v>
      </c>
      <c r="D29" s="1">
        <v>1157.05</v>
      </c>
      <c r="E29" s="1">
        <f>SUM(B29:D29)</f>
        <v>39107.19</v>
      </c>
      <c r="F29" s="4">
        <v>2</v>
      </c>
      <c r="G29" t="s">
        <v>397</v>
      </c>
    </row>
    <row r="30" spans="1:7" ht="12.75">
      <c r="A30" t="s">
        <v>203</v>
      </c>
      <c r="B30" s="1">
        <v>40276</v>
      </c>
      <c r="C30" s="1">
        <v>4420.39</v>
      </c>
      <c r="D30" s="1">
        <v>0</v>
      </c>
      <c r="E30" s="1">
        <f>SUM(B30:D30)</f>
        <v>44696.39</v>
      </c>
      <c r="F30" s="4">
        <v>2</v>
      </c>
      <c r="G30" t="s">
        <v>414</v>
      </c>
    </row>
    <row r="31" spans="1:7" ht="12.75">
      <c r="A31" t="s">
        <v>220</v>
      </c>
      <c r="B31" s="1">
        <f>1800+8500</f>
        <v>10300</v>
      </c>
      <c r="C31" s="1">
        <v>5864.34</v>
      </c>
      <c r="D31" s="1">
        <v>0</v>
      </c>
      <c r="E31" s="1">
        <f>SUM(B31:D31)</f>
        <v>16164.34</v>
      </c>
      <c r="F31" s="4">
        <v>2</v>
      </c>
      <c r="G31" t="s">
        <v>416</v>
      </c>
    </row>
    <row r="32" spans="1:7" ht="12.75">
      <c r="A32" t="s">
        <v>251</v>
      </c>
      <c r="B32" s="1">
        <f>737.64+25500</f>
        <v>26237.64</v>
      </c>
      <c r="C32" s="1">
        <v>118</v>
      </c>
      <c r="D32" s="1">
        <v>5392.3</v>
      </c>
      <c r="E32" s="1">
        <f>SUM(B32:D32)</f>
        <v>31747.94</v>
      </c>
      <c r="F32" s="4">
        <v>2</v>
      </c>
      <c r="G32" t="s">
        <v>397</v>
      </c>
    </row>
    <row r="33" spans="1:7" ht="12.75">
      <c r="A33" t="s">
        <v>137</v>
      </c>
      <c r="B33" s="1">
        <v>16608.33</v>
      </c>
      <c r="C33" s="1">
        <v>1804.21</v>
      </c>
      <c r="D33" s="1">
        <v>0</v>
      </c>
      <c r="E33" s="1">
        <f>SUM(B33:D33)</f>
        <v>18412.54</v>
      </c>
      <c r="F33" s="4">
        <v>2</v>
      </c>
      <c r="G33" t="s">
        <v>392</v>
      </c>
    </row>
    <row r="34" spans="1:7" ht="12.75">
      <c r="A34" t="s">
        <v>138</v>
      </c>
      <c r="B34" s="1">
        <v>50043.57</v>
      </c>
      <c r="C34" s="1">
        <f>17607.49+4419.75</f>
        <v>22027.24</v>
      </c>
      <c r="D34" s="1">
        <v>4200</v>
      </c>
      <c r="E34" s="1">
        <f>SUM(B34:D34)</f>
        <v>76270.81</v>
      </c>
      <c r="F34" s="4">
        <v>2</v>
      </c>
      <c r="G34" t="s">
        <v>417</v>
      </c>
    </row>
    <row r="35" spans="1:7" ht="12.75">
      <c r="A35" t="s">
        <v>145</v>
      </c>
      <c r="B35" s="1">
        <v>30000</v>
      </c>
      <c r="C35" s="1">
        <v>0</v>
      </c>
      <c r="D35" s="1">
        <v>0</v>
      </c>
      <c r="E35" s="1">
        <f>SUM(B35:D35)</f>
        <v>30000</v>
      </c>
      <c r="F35" s="4">
        <v>2</v>
      </c>
      <c r="G35" t="s">
        <v>395</v>
      </c>
    </row>
    <row r="36" spans="1:7" ht="12.75">
      <c r="A36" t="s">
        <v>174</v>
      </c>
      <c r="B36" s="1">
        <v>15000</v>
      </c>
      <c r="C36" s="1">
        <v>0</v>
      </c>
      <c r="D36" s="1">
        <v>0</v>
      </c>
      <c r="E36" s="1">
        <f>SUM(B36:D36)</f>
        <v>15000</v>
      </c>
      <c r="F36" s="4">
        <v>2</v>
      </c>
      <c r="G36" t="s">
        <v>403</v>
      </c>
    </row>
    <row r="37" spans="1:7" ht="12.75">
      <c r="A37" t="s">
        <v>190</v>
      </c>
      <c r="B37" s="1">
        <v>17973.36</v>
      </c>
      <c r="C37" s="1">
        <v>4150.27</v>
      </c>
      <c r="D37" s="1">
        <v>0</v>
      </c>
      <c r="E37" s="1">
        <f>SUM(B37:D37)</f>
        <v>22123.63</v>
      </c>
      <c r="F37" s="4">
        <v>2</v>
      </c>
      <c r="G37" t="s">
        <v>417</v>
      </c>
    </row>
    <row r="38" spans="1:7" ht="12.75">
      <c r="A38" t="s">
        <v>89</v>
      </c>
      <c r="B38" s="1">
        <v>95000</v>
      </c>
      <c r="C38" s="1">
        <v>0</v>
      </c>
      <c r="D38" s="1">
        <v>0</v>
      </c>
      <c r="E38" s="1">
        <f>SUM(B38:D38)</f>
        <v>95000</v>
      </c>
      <c r="F38" s="4">
        <v>2</v>
      </c>
      <c r="G38" t="s">
        <v>419</v>
      </c>
    </row>
    <row r="39" spans="1:7" ht="12.75">
      <c r="A39" t="s">
        <v>112</v>
      </c>
      <c r="B39" s="1">
        <v>36000</v>
      </c>
      <c r="C39" s="1">
        <v>0</v>
      </c>
      <c r="D39" s="1">
        <v>0</v>
      </c>
      <c r="E39" s="1">
        <f>SUM(B39:D39)</f>
        <v>36000</v>
      </c>
      <c r="F39" s="4">
        <v>2</v>
      </c>
      <c r="G39" t="s">
        <v>397</v>
      </c>
    </row>
    <row r="40" spans="1:7" ht="12.75">
      <c r="A40" t="s">
        <v>126</v>
      </c>
      <c r="B40" s="1">
        <v>10000</v>
      </c>
      <c r="C40" s="1">
        <v>0</v>
      </c>
      <c r="D40" s="1">
        <v>23502.42</v>
      </c>
      <c r="E40" s="1">
        <f>SUM(B40:D40)</f>
        <v>33502.42</v>
      </c>
      <c r="F40" s="4">
        <v>2</v>
      </c>
      <c r="G40" t="s">
        <v>395</v>
      </c>
    </row>
    <row r="41" spans="1:7" ht="12.75">
      <c r="A41" t="s">
        <v>44</v>
      </c>
      <c r="B41" s="1">
        <f>2*8250</f>
        <v>16500</v>
      </c>
      <c r="C41" s="1">
        <v>0</v>
      </c>
      <c r="D41" s="1">
        <v>1437.32</v>
      </c>
      <c r="E41" s="1">
        <f>SUM(B41:D41)</f>
        <v>17937.32</v>
      </c>
      <c r="F41" s="4">
        <v>2</v>
      </c>
      <c r="G41" t="s">
        <v>392</v>
      </c>
    </row>
    <row r="42" spans="1:7" ht="12.75">
      <c r="A42" t="s">
        <v>51</v>
      </c>
      <c r="B42" s="1">
        <f>25000+18000</f>
        <v>43000</v>
      </c>
      <c r="C42" s="1">
        <v>0</v>
      </c>
      <c r="D42" s="1">
        <v>0</v>
      </c>
      <c r="E42" s="1">
        <f>SUM(B42:D42)</f>
        <v>43000</v>
      </c>
      <c r="F42" s="4">
        <v>2</v>
      </c>
      <c r="G42" t="s">
        <v>407</v>
      </c>
    </row>
    <row r="43" spans="1:7" ht="12.75">
      <c r="A43" t="s">
        <v>81</v>
      </c>
      <c r="B43" s="1">
        <f>2*29500</f>
        <v>59000</v>
      </c>
      <c r="C43" s="1">
        <v>230.39</v>
      </c>
      <c r="D43" s="1">
        <v>0</v>
      </c>
      <c r="E43" s="1">
        <f>SUM(B43:D43)</f>
        <v>59230.39</v>
      </c>
      <c r="F43" s="4">
        <v>2</v>
      </c>
      <c r="G43" t="s">
        <v>396</v>
      </c>
    </row>
    <row r="44" spans="1:7" ht="12.75">
      <c r="A44" t="s">
        <v>2</v>
      </c>
      <c r="B44" s="1">
        <f>23400+18000</f>
        <v>41400</v>
      </c>
      <c r="C44" s="1">
        <v>0</v>
      </c>
      <c r="D44" s="1">
        <v>2037.67</v>
      </c>
      <c r="E44" s="1">
        <f>SUM(B44:D44)</f>
        <v>43437.67</v>
      </c>
      <c r="F44" s="4">
        <v>2</v>
      </c>
      <c r="G44" t="s">
        <v>411</v>
      </c>
    </row>
    <row r="45" spans="1:7" ht="12.75">
      <c r="A45" t="s">
        <v>23</v>
      </c>
      <c r="B45" s="1">
        <v>9000</v>
      </c>
      <c r="C45" s="1">
        <v>0</v>
      </c>
      <c r="D45" s="1">
        <v>0</v>
      </c>
      <c r="E45" s="1">
        <f>SUM(B45:D45)</f>
        <v>9000</v>
      </c>
      <c r="F45" s="4">
        <v>2</v>
      </c>
      <c r="G45" t="s">
        <v>442</v>
      </c>
    </row>
    <row r="46" spans="1:7" ht="12.75">
      <c r="A46" t="s">
        <v>342</v>
      </c>
      <c r="B46" s="1">
        <v>13340</v>
      </c>
      <c r="C46" s="1">
        <v>3944.64</v>
      </c>
      <c r="D46" s="1">
        <v>0</v>
      </c>
      <c r="E46" s="1">
        <f>SUM(B46:D46)</f>
        <v>17284.64</v>
      </c>
      <c r="F46" s="4">
        <v>1</v>
      </c>
      <c r="G46" t="s">
        <v>392</v>
      </c>
    </row>
    <row r="47" spans="1:7" ht="12.75">
      <c r="A47" t="s">
        <v>343</v>
      </c>
      <c r="B47" s="1">
        <v>20000</v>
      </c>
      <c r="C47" s="1">
        <v>0</v>
      </c>
      <c r="D47" s="1">
        <v>0</v>
      </c>
      <c r="E47" s="1">
        <f>SUM(B47:D47)</f>
        <v>20000</v>
      </c>
      <c r="F47" s="4">
        <v>1</v>
      </c>
      <c r="G47" t="s">
        <v>393</v>
      </c>
    </row>
    <row r="48" spans="1:7" ht="12.75">
      <c r="A48" t="s">
        <v>344</v>
      </c>
      <c r="B48" s="1">
        <v>3900.27</v>
      </c>
      <c r="C48" s="1">
        <v>931.86</v>
      </c>
      <c r="D48" s="1">
        <v>2949.42</v>
      </c>
      <c r="E48" s="1">
        <f>SUM(B48:D48)</f>
        <v>7781.55</v>
      </c>
      <c r="F48" s="4">
        <v>1</v>
      </c>
      <c r="G48" t="s">
        <v>394</v>
      </c>
    </row>
    <row r="49" spans="1:7" ht="12.75">
      <c r="A49" t="s">
        <v>345</v>
      </c>
      <c r="B49" s="1">
        <v>2644.4</v>
      </c>
      <c r="C49" s="1">
        <v>0</v>
      </c>
      <c r="D49" s="1">
        <v>0</v>
      </c>
      <c r="E49" s="1">
        <f>SUM(B49:D49)</f>
        <v>2644.4</v>
      </c>
      <c r="F49" s="4">
        <v>1</v>
      </c>
      <c r="G49" t="s">
        <v>395</v>
      </c>
    </row>
    <row r="50" spans="1:7" ht="12.75">
      <c r="A50" t="s">
        <v>346</v>
      </c>
      <c r="B50" s="1">
        <v>13500</v>
      </c>
      <c r="C50" s="1">
        <v>250</v>
      </c>
      <c r="D50" s="1">
        <v>0</v>
      </c>
      <c r="E50" s="1">
        <f>SUM(B50:D50)</f>
        <v>13750</v>
      </c>
      <c r="F50" s="4">
        <v>1</v>
      </c>
      <c r="G50" t="s">
        <v>392</v>
      </c>
    </row>
    <row r="51" spans="1:7" ht="12.75">
      <c r="A51" t="s">
        <v>347</v>
      </c>
      <c r="B51" s="1">
        <v>3000</v>
      </c>
      <c r="C51" s="1">
        <v>0</v>
      </c>
      <c r="D51" s="1">
        <v>0</v>
      </c>
      <c r="E51" s="1">
        <f>SUM(B51:D51)</f>
        <v>3000</v>
      </c>
      <c r="F51" s="4">
        <v>1</v>
      </c>
      <c r="G51" t="s">
        <v>396</v>
      </c>
    </row>
    <row r="52" spans="1:7" ht="12.75">
      <c r="A52" t="s">
        <v>348</v>
      </c>
      <c r="B52" s="1">
        <v>1750</v>
      </c>
      <c r="C52" s="1">
        <v>0</v>
      </c>
      <c r="D52" s="1">
        <v>0</v>
      </c>
      <c r="E52" s="1">
        <f>SUM(B52:D52)</f>
        <v>1750</v>
      </c>
      <c r="F52" s="4">
        <v>1</v>
      </c>
      <c r="G52" t="s">
        <v>392</v>
      </c>
    </row>
    <row r="53" spans="1:7" ht="12.75">
      <c r="A53" t="s">
        <v>349</v>
      </c>
      <c r="B53" s="1">
        <v>2000</v>
      </c>
      <c r="C53" s="1">
        <v>250</v>
      </c>
      <c r="D53" s="1">
        <v>0</v>
      </c>
      <c r="E53" s="1">
        <f>SUM(B53:D53)</f>
        <v>2250</v>
      </c>
      <c r="F53" s="4">
        <v>1</v>
      </c>
      <c r="G53" t="s">
        <v>392</v>
      </c>
    </row>
    <row r="54" spans="1:7" ht="12.75">
      <c r="A54" t="s">
        <v>350</v>
      </c>
      <c r="B54" s="1">
        <v>9000</v>
      </c>
      <c r="C54" s="1">
        <v>0</v>
      </c>
      <c r="D54" s="1">
        <v>4434</v>
      </c>
      <c r="E54" s="1">
        <f>SUM(B54:D54)</f>
        <v>13434</v>
      </c>
      <c r="F54" s="4">
        <v>1</v>
      </c>
      <c r="G54" t="s">
        <v>397</v>
      </c>
    </row>
    <row r="55" spans="1:7" ht="12.75">
      <c r="A55" t="s">
        <v>351</v>
      </c>
      <c r="B55" s="1">
        <v>12000</v>
      </c>
      <c r="C55" s="1">
        <v>0</v>
      </c>
      <c r="D55" s="1">
        <v>0</v>
      </c>
      <c r="E55" s="1">
        <f>SUM(B55:D55)</f>
        <v>12000</v>
      </c>
      <c r="F55" s="4">
        <v>1</v>
      </c>
      <c r="G55" t="s">
        <v>414</v>
      </c>
    </row>
    <row r="56" spans="1:7" ht="12.75">
      <c r="A56" t="s">
        <v>352</v>
      </c>
      <c r="B56" s="1">
        <v>1181.44</v>
      </c>
      <c r="C56" s="1">
        <v>250</v>
      </c>
      <c r="D56" s="1">
        <v>0</v>
      </c>
      <c r="E56" s="1">
        <f>SUM(B56:D56)</f>
        <v>1431.44</v>
      </c>
      <c r="F56" s="4">
        <v>1</v>
      </c>
      <c r="G56" t="s">
        <v>398</v>
      </c>
    </row>
    <row r="57" spans="1:7" ht="12.75">
      <c r="A57" t="s">
        <v>353</v>
      </c>
      <c r="B57" s="1">
        <v>27000</v>
      </c>
      <c r="C57" s="1">
        <v>382.78</v>
      </c>
      <c r="D57" s="1">
        <v>1264.67</v>
      </c>
      <c r="E57" s="1">
        <f>SUM(B57:D57)</f>
        <v>28647.449999999997</v>
      </c>
      <c r="F57" s="4">
        <v>1</v>
      </c>
      <c r="G57" t="s">
        <v>399</v>
      </c>
    </row>
    <row r="58" spans="1:7" ht="12.75">
      <c r="A58" t="s">
        <v>354</v>
      </c>
      <c r="B58" s="1">
        <v>15000</v>
      </c>
      <c r="C58" s="1">
        <v>0</v>
      </c>
      <c r="D58" s="1">
        <v>0</v>
      </c>
      <c r="E58" s="1">
        <f>SUM(B58:D58)</f>
        <v>15000</v>
      </c>
      <c r="F58" s="4">
        <v>1</v>
      </c>
      <c r="G58" t="s">
        <v>400</v>
      </c>
    </row>
    <row r="59" spans="1:7" ht="12.75">
      <c r="A59" t="s">
        <v>355</v>
      </c>
      <c r="B59" s="1">
        <v>3291.34</v>
      </c>
      <c r="C59" s="1">
        <v>0</v>
      </c>
      <c r="D59" s="1">
        <v>0</v>
      </c>
      <c r="E59" s="1">
        <f>SUM(B59:D59)</f>
        <v>3291.34</v>
      </c>
      <c r="F59" s="4">
        <v>1</v>
      </c>
      <c r="G59" t="s">
        <v>401</v>
      </c>
    </row>
    <row r="60" spans="1:7" ht="12.75">
      <c r="A60" t="s">
        <v>356</v>
      </c>
      <c r="B60" s="1">
        <v>18332</v>
      </c>
      <c r="C60" s="1">
        <v>250</v>
      </c>
      <c r="D60" s="1">
        <v>0</v>
      </c>
      <c r="E60" s="1">
        <f>SUM(B60:D60)</f>
        <v>18582</v>
      </c>
      <c r="F60" s="4">
        <v>1</v>
      </c>
      <c r="G60" t="s">
        <v>402</v>
      </c>
    </row>
    <row r="61" spans="1:7" ht="12.75">
      <c r="A61" t="s">
        <v>357</v>
      </c>
      <c r="B61" s="1">
        <v>15000</v>
      </c>
      <c r="C61" s="1">
        <v>0</v>
      </c>
      <c r="D61" s="1">
        <v>0</v>
      </c>
      <c r="E61" s="1">
        <f>SUM(B61:D61)</f>
        <v>15000</v>
      </c>
      <c r="F61" s="4">
        <v>1</v>
      </c>
      <c r="G61" t="s">
        <v>392</v>
      </c>
    </row>
    <row r="62" spans="1:7" ht="12.75">
      <c r="A62" t="s">
        <v>358</v>
      </c>
      <c r="B62" s="1">
        <v>28500</v>
      </c>
      <c r="C62" s="1">
        <v>0</v>
      </c>
      <c r="D62" s="1">
        <v>0</v>
      </c>
      <c r="E62" s="1">
        <f>SUM(B62:D62)</f>
        <v>28500</v>
      </c>
      <c r="F62" s="4">
        <v>1</v>
      </c>
      <c r="G62" t="s">
        <v>403</v>
      </c>
    </row>
    <row r="63" spans="1:7" ht="12.75">
      <c r="A63" t="s">
        <v>359</v>
      </c>
      <c r="B63" s="1">
        <v>18000</v>
      </c>
      <c r="C63" s="1">
        <v>0</v>
      </c>
      <c r="D63" s="1">
        <v>2925.3</v>
      </c>
      <c r="E63" s="1">
        <f>SUM(B63:D63)</f>
        <v>20925.3</v>
      </c>
      <c r="F63" s="4">
        <v>1</v>
      </c>
      <c r="G63" t="s">
        <v>398</v>
      </c>
    </row>
    <row r="64" spans="1:7" ht="12.75">
      <c r="A64" t="s">
        <v>360</v>
      </c>
      <c r="B64" s="1">
        <v>30000</v>
      </c>
      <c r="C64" s="1">
        <v>0</v>
      </c>
      <c r="D64" s="1">
        <v>4465.01</v>
      </c>
      <c r="E64" s="1">
        <f>SUM(B64:D64)</f>
        <v>34465.01</v>
      </c>
      <c r="F64" s="4">
        <v>1</v>
      </c>
      <c r="G64" t="s">
        <v>404</v>
      </c>
    </row>
    <row r="65" spans="1:7" ht="12.75">
      <c r="A65" t="s">
        <v>361</v>
      </c>
      <c r="B65" s="1">
        <v>8499</v>
      </c>
      <c r="C65" s="1">
        <v>0</v>
      </c>
      <c r="D65" s="1">
        <v>0</v>
      </c>
      <c r="E65" s="1">
        <f>SUM(B65:D65)</f>
        <v>8499</v>
      </c>
      <c r="F65" s="4">
        <v>1</v>
      </c>
      <c r="G65" t="s">
        <v>405</v>
      </c>
    </row>
    <row r="66" spans="1:7" ht="12.75">
      <c r="A66" t="s">
        <v>362</v>
      </c>
      <c r="B66" s="1">
        <v>36000</v>
      </c>
      <c r="C66" s="1">
        <v>250</v>
      </c>
      <c r="D66" s="1">
        <v>1790.25</v>
      </c>
      <c r="E66" s="1">
        <f>SUM(B66:D66)</f>
        <v>38040.25</v>
      </c>
      <c r="F66" s="4">
        <v>1</v>
      </c>
      <c r="G66" t="s">
        <v>406</v>
      </c>
    </row>
    <row r="67" spans="1:7" ht="12.75">
      <c r="A67" t="s">
        <v>363</v>
      </c>
      <c r="B67" s="1">
        <v>3750</v>
      </c>
      <c r="C67" s="1">
        <v>0</v>
      </c>
      <c r="D67" s="1">
        <v>0</v>
      </c>
      <c r="E67" s="1">
        <f>SUM(B67:D67)</f>
        <v>3750</v>
      </c>
      <c r="F67" s="4">
        <v>1</v>
      </c>
      <c r="G67" t="s">
        <v>407</v>
      </c>
    </row>
    <row r="68" spans="1:7" ht="12.75">
      <c r="A68" t="s">
        <v>364</v>
      </c>
      <c r="B68" s="1">
        <v>9625</v>
      </c>
      <c r="C68" s="1">
        <v>0</v>
      </c>
      <c r="D68" s="1">
        <v>0</v>
      </c>
      <c r="E68" s="1">
        <f>SUM(B68:D68)</f>
        <v>9625</v>
      </c>
      <c r="F68" s="4">
        <v>1</v>
      </c>
      <c r="G68" t="s">
        <v>393</v>
      </c>
    </row>
    <row r="69" spans="1:7" ht="12.75">
      <c r="A69" t="s">
        <v>365</v>
      </c>
      <c r="B69" s="1">
        <v>12500</v>
      </c>
      <c r="C69" s="1">
        <v>0</v>
      </c>
      <c r="D69" s="1">
        <v>0</v>
      </c>
      <c r="E69" s="1">
        <f>SUM(B69:D69)</f>
        <v>12500</v>
      </c>
      <c r="F69" s="4">
        <v>1</v>
      </c>
      <c r="G69" t="s">
        <v>399</v>
      </c>
    </row>
    <row r="70" spans="1:7" ht="12.75">
      <c r="A70" t="s">
        <v>366</v>
      </c>
      <c r="B70" s="1">
        <v>10000</v>
      </c>
      <c r="C70" s="1">
        <v>0</v>
      </c>
      <c r="D70" s="1">
        <v>0</v>
      </c>
      <c r="E70" s="1">
        <f>SUM(B70:D70)</f>
        <v>10000</v>
      </c>
      <c r="F70" s="4">
        <v>1</v>
      </c>
      <c r="G70" t="s">
        <v>401</v>
      </c>
    </row>
    <row r="71" spans="1:7" ht="12.75">
      <c r="A71" t="s">
        <v>367</v>
      </c>
      <c r="B71" s="1">
        <v>4000</v>
      </c>
      <c r="C71" s="1">
        <v>0</v>
      </c>
      <c r="D71" s="1">
        <v>0</v>
      </c>
      <c r="E71" s="1">
        <f>SUM(B71:D71)</f>
        <v>4000</v>
      </c>
      <c r="F71" s="4">
        <v>1</v>
      </c>
      <c r="G71" t="s">
        <v>392</v>
      </c>
    </row>
    <row r="72" spans="1:7" ht="12.75">
      <c r="A72" t="s">
        <v>369</v>
      </c>
      <c r="B72" s="1">
        <v>2687.5</v>
      </c>
      <c r="C72" s="1">
        <v>503.14</v>
      </c>
      <c r="D72" s="1">
        <v>0</v>
      </c>
      <c r="E72" s="1">
        <f>SUM(B72:D72)</f>
        <v>3190.64</v>
      </c>
      <c r="F72" s="4">
        <v>1</v>
      </c>
      <c r="G72" t="s">
        <v>402</v>
      </c>
    </row>
    <row r="73" spans="1:7" ht="12.75">
      <c r="A73" t="s">
        <v>370</v>
      </c>
      <c r="B73" s="1">
        <v>1212.5</v>
      </c>
      <c r="C73" s="1">
        <v>250</v>
      </c>
      <c r="D73" s="1">
        <v>0</v>
      </c>
      <c r="E73" s="1">
        <f>SUM(B73:D73)</f>
        <v>1462.5</v>
      </c>
      <c r="F73" s="4">
        <v>1</v>
      </c>
      <c r="G73" t="s">
        <v>402</v>
      </c>
    </row>
    <row r="74" spans="1:7" ht="12.75">
      <c r="A74" t="s">
        <v>371</v>
      </c>
      <c r="B74" s="1">
        <v>9808.2</v>
      </c>
      <c r="C74" s="1">
        <v>5847.09</v>
      </c>
      <c r="D74" s="1">
        <v>0</v>
      </c>
      <c r="E74" s="1">
        <f>SUM(B74:D74)</f>
        <v>15655.29</v>
      </c>
      <c r="F74" s="4">
        <v>1</v>
      </c>
      <c r="G74" t="s">
        <v>393</v>
      </c>
    </row>
    <row r="75" spans="1:7" ht="12.75">
      <c r="A75" t="s">
        <v>373</v>
      </c>
      <c r="B75" s="1">
        <v>50000</v>
      </c>
      <c r="C75" s="1">
        <v>0</v>
      </c>
      <c r="D75" s="1">
        <v>0</v>
      </c>
      <c r="E75" s="1">
        <f>SUM(B75:D75)</f>
        <v>50000</v>
      </c>
      <c r="F75" s="4">
        <v>1</v>
      </c>
      <c r="G75" t="s">
        <v>392</v>
      </c>
    </row>
    <row r="76" spans="1:7" ht="12.75">
      <c r="A76" t="s">
        <v>374</v>
      </c>
      <c r="B76" s="1">
        <v>1750</v>
      </c>
      <c r="C76" s="1">
        <v>0</v>
      </c>
      <c r="D76" s="1">
        <v>0</v>
      </c>
      <c r="E76" s="1">
        <f>SUM(B76:D76)</f>
        <v>1750</v>
      </c>
      <c r="F76" s="4">
        <v>1</v>
      </c>
      <c r="G76" t="s">
        <v>403</v>
      </c>
    </row>
    <row r="77" spans="1:7" ht="12.75">
      <c r="A77" t="s">
        <v>375</v>
      </c>
      <c r="B77" s="1">
        <v>35000</v>
      </c>
      <c r="C77" s="1">
        <v>0</v>
      </c>
      <c r="D77" s="1">
        <v>120</v>
      </c>
      <c r="E77" s="1">
        <f>SUM(B77:D77)</f>
        <v>35120</v>
      </c>
      <c r="F77" s="4">
        <v>1</v>
      </c>
      <c r="G77" t="s">
        <v>414</v>
      </c>
    </row>
    <row r="78" spans="1:7" ht="12.75">
      <c r="A78" t="s">
        <v>376</v>
      </c>
      <c r="B78" s="1">
        <v>5000</v>
      </c>
      <c r="C78" s="1">
        <v>0</v>
      </c>
      <c r="D78" s="1">
        <v>0</v>
      </c>
      <c r="E78" s="1">
        <f>SUM(B78:D78)</f>
        <v>5000</v>
      </c>
      <c r="F78" s="4">
        <v>1</v>
      </c>
      <c r="G78" t="s">
        <v>413</v>
      </c>
    </row>
    <row r="79" spans="1:7" ht="12.75">
      <c r="A79" t="s">
        <v>377</v>
      </c>
      <c r="B79" s="1">
        <v>5734.61</v>
      </c>
      <c r="C79" s="1">
        <v>2141.24</v>
      </c>
      <c r="D79" s="1">
        <v>0</v>
      </c>
      <c r="E79" s="1">
        <f>SUM(B79:D79)</f>
        <v>7875.849999999999</v>
      </c>
      <c r="F79" s="4">
        <v>1</v>
      </c>
      <c r="G79" t="s">
        <v>395</v>
      </c>
    </row>
    <row r="80" spans="1:7" ht="12.75">
      <c r="A80" t="s">
        <v>378</v>
      </c>
      <c r="B80" s="1">
        <v>3050</v>
      </c>
      <c r="C80" s="1">
        <v>0</v>
      </c>
      <c r="D80" s="1">
        <v>0</v>
      </c>
      <c r="E80" s="1">
        <f>SUM(B80:D80)</f>
        <v>3050</v>
      </c>
      <c r="F80" s="4">
        <v>1</v>
      </c>
      <c r="G80" t="s">
        <v>412</v>
      </c>
    </row>
    <row r="81" spans="1:7" ht="12.75">
      <c r="A81" t="s">
        <v>379</v>
      </c>
      <c r="B81" s="1">
        <v>7750</v>
      </c>
      <c r="C81" s="1">
        <v>0</v>
      </c>
      <c r="D81" s="1">
        <v>0</v>
      </c>
      <c r="E81" s="1">
        <f>SUM(B81:D81)</f>
        <v>7750</v>
      </c>
      <c r="F81" s="4">
        <v>1</v>
      </c>
      <c r="G81" t="s">
        <v>396</v>
      </c>
    </row>
    <row r="82" spans="1:7" ht="12.75">
      <c r="A82" t="s">
        <v>380</v>
      </c>
      <c r="B82" s="1">
        <v>9000</v>
      </c>
      <c r="C82" s="1">
        <v>0</v>
      </c>
      <c r="D82" s="1">
        <v>0</v>
      </c>
      <c r="E82" s="1">
        <f>SUM(B82:D82)</f>
        <v>9000</v>
      </c>
      <c r="F82" s="4">
        <v>1</v>
      </c>
      <c r="G82" t="s">
        <v>393</v>
      </c>
    </row>
    <row r="83" spans="1:7" ht="12.75">
      <c r="A83" t="s">
        <v>381</v>
      </c>
      <c r="B83" s="1">
        <v>0</v>
      </c>
      <c r="C83" s="1">
        <v>0</v>
      </c>
      <c r="D83" s="1">
        <v>0</v>
      </c>
      <c r="E83" s="1">
        <f>SUM(B83:D83)</f>
        <v>0</v>
      </c>
      <c r="F83" s="4">
        <v>1</v>
      </c>
      <c r="G83" t="s">
        <v>412</v>
      </c>
    </row>
    <row r="84" spans="1:7" ht="12.75">
      <c r="A84" t="s">
        <v>382</v>
      </c>
      <c r="B84" s="1">
        <v>12000</v>
      </c>
      <c r="C84" s="1">
        <v>0</v>
      </c>
      <c r="D84" s="1">
        <v>2364.99</v>
      </c>
      <c r="E84" s="1">
        <f>SUM(B84:D84)</f>
        <v>14364.99</v>
      </c>
      <c r="F84" s="4">
        <v>1</v>
      </c>
      <c r="G84" t="s">
        <v>411</v>
      </c>
    </row>
    <row r="85" spans="1:7" ht="12.75">
      <c r="A85" t="s">
        <v>384</v>
      </c>
      <c r="B85" s="1">
        <v>24000</v>
      </c>
      <c r="C85" s="1">
        <v>0</v>
      </c>
      <c r="D85" s="1">
        <v>0</v>
      </c>
      <c r="E85" s="1">
        <f>SUM(B85:D85)</f>
        <v>24000</v>
      </c>
      <c r="F85" s="4">
        <v>1</v>
      </c>
      <c r="G85" t="s">
        <v>415</v>
      </c>
    </row>
    <row r="86" spans="1:7" ht="12.75">
      <c r="A86" t="s">
        <v>302</v>
      </c>
      <c r="B86" s="1">
        <v>23910</v>
      </c>
      <c r="C86" s="1">
        <v>1423</v>
      </c>
      <c r="D86" s="1">
        <v>0</v>
      </c>
      <c r="E86" s="1">
        <f>SUM(B86:D86)</f>
        <v>25333</v>
      </c>
      <c r="F86" s="4">
        <v>1</v>
      </c>
      <c r="G86" t="s">
        <v>396</v>
      </c>
    </row>
    <row r="87" spans="1:7" ht="12.75">
      <c r="A87" t="s">
        <v>303</v>
      </c>
      <c r="B87" s="1">
        <f>17500+18750</f>
        <v>36250</v>
      </c>
      <c r="C87" s="1">
        <v>0</v>
      </c>
      <c r="D87" s="1">
        <v>2613.8</v>
      </c>
      <c r="E87" s="1">
        <f>SUM(B87:D87)</f>
        <v>38863.8</v>
      </c>
      <c r="F87" s="4">
        <v>1</v>
      </c>
      <c r="G87" t="s">
        <v>392</v>
      </c>
    </row>
    <row r="88" spans="1:7" ht="12.75">
      <c r="A88" t="s">
        <v>304</v>
      </c>
      <c r="B88" s="1">
        <v>14000</v>
      </c>
      <c r="C88" s="1">
        <v>500</v>
      </c>
      <c r="D88" s="1">
        <v>12877.81</v>
      </c>
      <c r="E88" s="1">
        <f>SUM(B88:D88)</f>
        <v>27377.809999999998</v>
      </c>
      <c r="F88" s="4">
        <v>1</v>
      </c>
      <c r="G88" t="s">
        <v>392</v>
      </c>
    </row>
    <row r="89" spans="1:7" ht="12.75">
      <c r="A89" t="s">
        <v>305</v>
      </c>
      <c r="B89" s="1">
        <f>15214.08+1497.05</f>
        <v>16711.13</v>
      </c>
      <c r="C89" s="1">
        <f>11272.12+843.74</f>
        <v>12115.86</v>
      </c>
      <c r="D89" s="1">
        <v>19442.11</v>
      </c>
      <c r="E89" s="1">
        <f>SUM(B89:D89)</f>
        <v>48269.100000000006</v>
      </c>
      <c r="F89" s="4">
        <v>1</v>
      </c>
      <c r="G89" t="s">
        <v>417</v>
      </c>
    </row>
    <row r="90" spans="1:7" ht="12.75">
      <c r="A90" t="s">
        <v>306</v>
      </c>
      <c r="B90" s="1">
        <v>7500</v>
      </c>
      <c r="C90" s="1">
        <v>0</v>
      </c>
      <c r="D90" s="1">
        <v>0</v>
      </c>
      <c r="E90" s="1">
        <f>SUM(B90:D90)</f>
        <v>7500</v>
      </c>
      <c r="F90" s="4">
        <v>1</v>
      </c>
      <c r="G90" t="s">
        <v>392</v>
      </c>
    </row>
    <row r="91" spans="1:7" ht="12.75">
      <c r="A91" t="s">
        <v>307</v>
      </c>
      <c r="B91" s="1">
        <v>9000</v>
      </c>
      <c r="C91" s="1">
        <v>0</v>
      </c>
      <c r="D91" s="1">
        <v>0</v>
      </c>
      <c r="E91" s="1">
        <f>SUM(B91:D91)</f>
        <v>9000</v>
      </c>
      <c r="F91" s="4">
        <v>1</v>
      </c>
      <c r="G91" t="s">
        <v>418</v>
      </c>
    </row>
    <row r="92" spans="1:7" ht="12.75">
      <c r="A92" t="s">
        <v>308</v>
      </c>
      <c r="B92" s="1">
        <v>9000</v>
      </c>
      <c r="C92" s="1">
        <v>250</v>
      </c>
      <c r="D92" s="1">
        <v>562.26</v>
      </c>
      <c r="E92" s="1">
        <f>SUM(B92:D92)</f>
        <v>9812.26</v>
      </c>
      <c r="F92" s="4">
        <v>1</v>
      </c>
      <c r="G92" t="s">
        <v>392</v>
      </c>
    </row>
    <row r="93" spans="1:7" ht="12.75">
      <c r="A93" t="s">
        <v>310</v>
      </c>
      <c r="B93" s="1">
        <v>11625</v>
      </c>
      <c r="C93" s="1">
        <v>0</v>
      </c>
      <c r="D93" s="1">
        <v>35548.74</v>
      </c>
      <c r="E93" s="1">
        <f>SUM(B93:D93)</f>
        <v>47173.74</v>
      </c>
      <c r="F93" s="4">
        <v>1</v>
      </c>
      <c r="G93" t="s">
        <v>414</v>
      </c>
    </row>
    <row r="94" spans="1:7" ht="12.75">
      <c r="A94" t="s">
        <v>312</v>
      </c>
      <c r="B94" s="1">
        <v>6600</v>
      </c>
      <c r="C94" s="1">
        <v>361.72</v>
      </c>
      <c r="D94" s="1">
        <v>0</v>
      </c>
      <c r="E94" s="1">
        <f>SUM(B94:D94)</f>
        <v>6961.72</v>
      </c>
      <c r="F94" s="4">
        <v>1</v>
      </c>
      <c r="G94" t="s">
        <v>419</v>
      </c>
    </row>
    <row r="95" spans="1:7" ht="12.75">
      <c r="A95" t="s">
        <v>313</v>
      </c>
      <c r="B95" s="1">
        <v>10000</v>
      </c>
      <c r="C95" s="1">
        <v>0</v>
      </c>
      <c r="D95" s="1">
        <v>0</v>
      </c>
      <c r="E95" s="1">
        <f>SUM(B95:D95)</f>
        <v>10000</v>
      </c>
      <c r="F95" s="4">
        <v>1</v>
      </c>
      <c r="G95" t="s">
        <v>420</v>
      </c>
    </row>
    <row r="96" spans="1:7" ht="12.75">
      <c r="A96" t="s">
        <v>314</v>
      </c>
      <c r="B96" s="1">
        <v>10500</v>
      </c>
      <c r="C96" s="1">
        <v>1555</v>
      </c>
      <c r="D96" s="1">
        <v>914.1</v>
      </c>
      <c r="E96" s="1">
        <f>SUM(B96:D96)</f>
        <v>12969.1</v>
      </c>
      <c r="F96" s="4">
        <v>1</v>
      </c>
      <c r="G96" t="s">
        <v>415</v>
      </c>
    </row>
    <row r="97" spans="1:7" ht="12.75">
      <c r="A97" t="s">
        <v>315</v>
      </c>
      <c r="B97" s="1">
        <v>2250</v>
      </c>
      <c r="C97" s="1">
        <v>0</v>
      </c>
      <c r="D97" s="1">
        <v>0</v>
      </c>
      <c r="E97" s="1">
        <f>SUM(B97:D97)</f>
        <v>2250</v>
      </c>
      <c r="F97" s="4">
        <v>1</v>
      </c>
      <c r="G97" t="s">
        <v>392</v>
      </c>
    </row>
    <row r="98" spans="1:7" ht="12.75">
      <c r="A98" t="s">
        <v>318</v>
      </c>
      <c r="B98" s="1">
        <v>13500</v>
      </c>
      <c r="C98" s="1">
        <v>1720.9</v>
      </c>
      <c r="D98" s="1">
        <v>0</v>
      </c>
      <c r="E98" s="1">
        <f>SUM(B98:D98)</f>
        <v>15220.9</v>
      </c>
      <c r="F98" s="4">
        <v>1</v>
      </c>
      <c r="G98" t="s">
        <v>392</v>
      </c>
    </row>
    <row r="99" spans="1:7" ht="12.75">
      <c r="A99" t="s">
        <v>319</v>
      </c>
      <c r="B99" s="1">
        <v>8500</v>
      </c>
      <c r="C99" s="1">
        <v>0</v>
      </c>
      <c r="D99" s="1">
        <v>0</v>
      </c>
      <c r="E99" s="1">
        <f>SUM(B99:D99)</f>
        <v>8500</v>
      </c>
      <c r="F99" s="4">
        <v>1</v>
      </c>
      <c r="G99" t="s">
        <v>399</v>
      </c>
    </row>
    <row r="100" spans="1:7" ht="12.75">
      <c r="A100" t="s">
        <v>321</v>
      </c>
      <c r="B100" s="1">
        <v>10000</v>
      </c>
      <c r="C100" s="1">
        <v>0</v>
      </c>
      <c r="D100" s="1">
        <v>0</v>
      </c>
      <c r="E100" s="1">
        <f>SUM(B100:D100)</f>
        <v>10000</v>
      </c>
      <c r="F100" s="4">
        <v>1</v>
      </c>
      <c r="G100" t="s">
        <v>407</v>
      </c>
    </row>
    <row r="101" spans="1:7" ht="12.75">
      <c r="A101" t="s">
        <v>322</v>
      </c>
      <c r="B101" s="1">
        <v>5000</v>
      </c>
      <c r="C101" s="1">
        <v>250</v>
      </c>
      <c r="D101" s="1">
        <v>8291.27</v>
      </c>
      <c r="E101" s="1">
        <f>SUM(B101:D101)</f>
        <v>13541.27</v>
      </c>
      <c r="F101" s="4">
        <v>1</v>
      </c>
      <c r="G101" t="s">
        <v>400</v>
      </c>
    </row>
    <row r="102" spans="1:7" ht="12.75">
      <c r="A102" t="s">
        <v>323</v>
      </c>
      <c r="B102" s="1">
        <v>3000</v>
      </c>
      <c r="C102" s="1">
        <v>0</v>
      </c>
      <c r="D102" s="1">
        <v>0</v>
      </c>
      <c r="E102" s="1">
        <f>SUM(B102:D102)</f>
        <v>3000</v>
      </c>
      <c r="F102" s="4">
        <v>1</v>
      </c>
      <c r="G102" t="s">
        <v>422</v>
      </c>
    </row>
    <row r="103" spans="1:7" ht="12.75">
      <c r="A103" t="s">
        <v>324</v>
      </c>
      <c r="B103" s="1">
        <v>4500</v>
      </c>
      <c r="C103" s="1">
        <v>0</v>
      </c>
      <c r="D103" s="1">
        <v>0</v>
      </c>
      <c r="E103" s="1">
        <f>SUM(B103:D103)</f>
        <v>4500</v>
      </c>
      <c r="F103" s="4">
        <v>1</v>
      </c>
      <c r="G103" t="s">
        <v>392</v>
      </c>
    </row>
    <row r="104" spans="1:7" ht="12.75">
      <c r="A104" t="s">
        <v>325</v>
      </c>
      <c r="B104" s="1">
        <v>30000</v>
      </c>
      <c r="C104" s="1">
        <v>0</v>
      </c>
      <c r="D104" s="1">
        <v>0</v>
      </c>
      <c r="E104" s="1">
        <f>SUM(B104:D104)</f>
        <v>30000</v>
      </c>
      <c r="F104" s="4">
        <v>1</v>
      </c>
      <c r="G104" t="s">
        <v>392</v>
      </c>
    </row>
    <row r="105" spans="1:7" ht="12.75">
      <c r="A105" t="s">
        <v>326</v>
      </c>
      <c r="B105" s="1">
        <v>15000</v>
      </c>
      <c r="C105" s="1">
        <v>0</v>
      </c>
      <c r="D105" s="1">
        <v>1275</v>
      </c>
      <c r="E105" s="1">
        <f>SUM(B105:D105)</f>
        <v>16275</v>
      </c>
      <c r="F105" s="4">
        <v>1</v>
      </c>
      <c r="G105" t="s">
        <v>423</v>
      </c>
    </row>
    <row r="106" spans="1:7" ht="12.75">
      <c r="A106" t="s">
        <v>327</v>
      </c>
      <c r="B106" s="1">
        <v>15000</v>
      </c>
      <c r="C106" s="1">
        <v>0</v>
      </c>
      <c r="D106" s="1">
        <v>0</v>
      </c>
      <c r="E106" s="1">
        <f>SUM(B106:D106)</f>
        <v>15000</v>
      </c>
      <c r="F106" s="4">
        <v>1</v>
      </c>
      <c r="G106" t="s">
        <v>424</v>
      </c>
    </row>
    <row r="107" spans="1:7" ht="12.75">
      <c r="A107" t="s">
        <v>328</v>
      </c>
      <c r="B107" s="1">
        <v>9000</v>
      </c>
      <c r="C107" s="1">
        <v>0</v>
      </c>
      <c r="D107" s="1">
        <v>0</v>
      </c>
      <c r="E107" s="1">
        <f>SUM(B107:D107)</f>
        <v>9000</v>
      </c>
      <c r="F107" s="4">
        <v>1</v>
      </c>
      <c r="G107" t="s">
        <v>393</v>
      </c>
    </row>
    <row r="108" spans="1:7" ht="12.75">
      <c r="A108" t="s">
        <v>330</v>
      </c>
      <c r="B108" s="1">
        <v>8750</v>
      </c>
      <c r="C108" s="1">
        <v>0</v>
      </c>
      <c r="D108" s="1">
        <v>0</v>
      </c>
      <c r="E108" s="1">
        <f>SUM(B108:D108)</f>
        <v>8750</v>
      </c>
      <c r="F108" s="4">
        <v>1</v>
      </c>
      <c r="G108" t="s">
        <v>392</v>
      </c>
    </row>
    <row r="109" spans="1:7" ht="12.75">
      <c r="A109" t="s">
        <v>331</v>
      </c>
      <c r="B109" s="1">
        <v>6000</v>
      </c>
      <c r="C109" s="1">
        <v>0</v>
      </c>
      <c r="D109" s="1">
        <v>0</v>
      </c>
      <c r="E109" s="1">
        <f>SUM(B109:D109)</f>
        <v>6000</v>
      </c>
      <c r="F109" s="4">
        <v>1</v>
      </c>
      <c r="G109" t="s">
        <v>403</v>
      </c>
    </row>
    <row r="110" spans="1:7" ht="12.75">
      <c r="A110" t="s">
        <v>332</v>
      </c>
      <c r="B110" s="1">
        <v>10500</v>
      </c>
      <c r="C110" s="1">
        <v>3582.82</v>
      </c>
      <c r="D110" s="1">
        <v>0</v>
      </c>
      <c r="E110" s="1">
        <f>SUM(B110:D110)</f>
        <v>14082.82</v>
      </c>
      <c r="F110" s="4">
        <v>1</v>
      </c>
      <c r="G110" t="s">
        <v>400</v>
      </c>
    </row>
    <row r="111" spans="1:7" ht="12.75">
      <c r="A111" t="s">
        <v>333</v>
      </c>
      <c r="B111" s="1">
        <v>12000</v>
      </c>
      <c r="C111" s="1">
        <v>0</v>
      </c>
      <c r="D111" s="1">
        <v>4353.54</v>
      </c>
      <c r="E111" s="1">
        <f>SUM(B111:D111)</f>
        <v>16353.54</v>
      </c>
      <c r="F111" s="4">
        <v>1</v>
      </c>
      <c r="G111" t="s">
        <v>425</v>
      </c>
    </row>
    <row r="112" spans="1:7" ht="12.75">
      <c r="A112" t="s">
        <v>334</v>
      </c>
      <c r="B112" s="1">
        <v>3000</v>
      </c>
      <c r="C112" s="1">
        <v>0</v>
      </c>
      <c r="D112" s="1">
        <v>0</v>
      </c>
      <c r="E112" s="1">
        <f>SUM(B112:D112)</f>
        <v>3000</v>
      </c>
      <c r="F112" s="4">
        <v>1</v>
      </c>
      <c r="G112" t="s">
        <v>396</v>
      </c>
    </row>
    <row r="113" spans="1:7" ht="12.75">
      <c r="A113" t="s">
        <v>336</v>
      </c>
      <c r="B113" s="1">
        <v>0</v>
      </c>
      <c r="C113" s="1">
        <v>0</v>
      </c>
      <c r="D113" s="1">
        <v>0</v>
      </c>
      <c r="E113" s="1">
        <f>SUM(B113:D113)</f>
        <v>0</v>
      </c>
      <c r="F113" s="4">
        <v>1</v>
      </c>
      <c r="G113" t="s">
        <v>410</v>
      </c>
    </row>
    <row r="114" spans="1:7" ht="12.75">
      <c r="A114" t="s">
        <v>337</v>
      </c>
      <c r="B114" s="1">
        <v>28200</v>
      </c>
      <c r="C114" s="1">
        <v>0</v>
      </c>
      <c r="D114" s="1">
        <v>2619.6</v>
      </c>
      <c r="E114" s="1">
        <f>SUM(B114:D114)</f>
        <v>30819.6</v>
      </c>
      <c r="F114" s="4">
        <v>1</v>
      </c>
      <c r="G114" t="s">
        <v>406</v>
      </c>
    </row>
    <row r="115" spans="1:7" ht="12.75">
      <c r="A115" t="s">
        <v>338</v>
      </c>
      <c r="B115" s="1">
        <v>0</v>
      </c>
      <c r="C115" s="1">
        <v>0</v>
      </c>
      <c r="D115" s="1">
        <v>0</v>
      </c>
      <c r="E115" s="1">
        <f>SUM(B115:D115)</f>
        <v>0</v>
      </c>
      <c r="F115" s="4">
        <v>1</v>
      </c>
      <c r="G115" t="s">
        <v>392</v>
      </c>
    </row>
    <row r="116" spans="1:7" ht="12.75">
      <c r="A116" t="s">
        <v>339</v>
      </c>
      <c r="B116" s="1">
        <v>9000</v>
      </c>
      <c r="C116" s="1">
        <v>0</v>
      </c>
      <c r="D116" s="1">
        <v>0</v>
      </c>
      <c r="E116" s="1">
        <f>SUM(B116:D116)</f>
        <v>9000</v>
      </c>
      <c r="F116" s="4">
        <v>1</v>
      </c>
      <c r="G116" t="s">
        <v>406</v>
      </c>
    </row>
    <row r="117" spans="1:7" ht="12.75">
      <c r="A117" t="s">
        <v>340</v>
      </c>
      <c r="B117" s="1">
        <v>30000</v>
      </c>
      <c r="C117" s="1">
        <v>0</v>
      </c>
      <c r="D117" s="1">
        <v>0</v>
      </c>
      <c r="E117" s="1">
        <f>SUM(B117:D117)</f>
        <v>30000</v>
      </c>
      <c r="F117" s="4">
        <v>1</v>
      </c>
      <c r="G117" t="s">
        <v>414</v>
      </c>
    </row>
    <row r="118" spans="1:7" ht="12.75">
      <c r="A118" t="s">
        <v>341</v>
      </c>
      <c r="B118" s="1">
        <v>2000</v>
      </c>
      <c r="C118" s="1">
        <v>0</v>
      </c>
      <c r="D118" s="1">
        <v>0</v>
      </c>
      <c r="E118" s="1">
        <f>SUM(B118:D118)</f>
        <v>2000</v>
      </c>
      <c r="F118" s="4">
        <v>1</v>
      </c>
      <c r="G118" t="s">
        <v>402</v>
      </c>
    </row>
    <row r="119" spans="1:7" ht="12.75">
      <c r="A119" t="s">
        <v>253</v>
      </c>
      <c r="B119" s="1">
        <v>9000</v>
      </c>
      <c r="C119" s="1">
        <v>0</v>
      </c>
      <c r="D119" s="1">
        <v>0</v>
      </c>
      <c r="E119" s="1">
        <f>SUM(B119:D119)</f>
        <v>9000</v>
      </c>
      <c r="F119" s="4">
        <v>1</v>
      </c>
      <c r="G119" t="s">
        <v>399</v>
      </c>
    </row>
    <row r="120" spans="1:7" ht="12.75">
      <c r="A120" t="s">
        <v>254</v>
      </c>
      <c r="B120" s="1">
        <v>22250</v>
      </c>
      <c r="C120" s="1">
        <v>250</v>
      </c>
      <c r="D120" s="1">
        <v>0</v>
      </c>
      <c r="E120" s="1">
        <f>SUM(B120:D120)</f>
        <v>22500</v>
      </c>
      <c r="F120" s="4">
        <v>1</v>
      </c>
      <c r="G120" t="s">
        <v>427</v>
      </c>
    </row>
    <row r="121" spans="1:7" ht="12.75">
      <c r="A121" t="s">
        <v>255</v>
      </c>
      <c r="B121" s="1">
        <v>4000</v>
      </c>
      <c r="C121" s="1">
        <v>0</v>
      </c>
      <c r="D121" s="1">
        <v>0</v>
      </c>
      <c r="E121" s="1">
        <f>SUM(B121:D121)</f>
        <v>4000</v>
      </c>
      <c r="F121" s="4">
        <v>1</v>
      </c>
      <c r="G121" t="s">
        <v>428</v>
      </c>
    </row>
    <row r="122" spans="1:7" ht="12.75">
      <c r="A122" t="s">
        <v>256</v>
      </c>
      <c r="B122" s="1">
        <v>10000</v>
      </c>
      <c r="C122" s="1">
        <v>0</v>
      </c>
      <c r="D122" s="1">
        <v>0</v>
      </c>
      <c r="E122" s="1">
        <f>SUM(B122:D122)</f>
        <v>10000</v>
      </c>
      <c r="F122" s="4">
        <v>1</v>
      </c>
      <c r="G122" t="s">
        <v>424</v>
      </c>
    </row>
    <row r="123" spans="1:7" ht="12.75">
      <c r="A123" t="s">
        <v>257</v>
      </c>
      <c r="B123" s="1">
        <v>25000</v>
      </c>
      <c r="C123" s="1">
        <v>0</v>
      </c>
      <c r="D123" s="1">
        <v>25000</v>
      </c>
      <c r="E123" s="1">
        <f>SUM(B123:D123)</f>
        <v>50000</v>
      </c>
      <c r="F123" s="4">
        <v>1</v>
      </c>
      <c r="G123" t="s">
        <v>402</v>
      </c>
    </row>
    <row r="124" spans="1:7" ht="12.75">
      <c r="A124" t="s">
        <v>258</v>
      </c>
      <c r="B124" s="1">
        <v>10500</v>
      </c>
      <c r="C124" s="1">
        <v>0</v>
      </c>
      <c r="D124" s="1">
        <v>3136.56</v>
      </c>
      <c r="E124" s="1">
        <f>SUM(B124:D124)</f>
        <v>13636.56</v>
      </c>
      <c r="F124" s="4">
        <v>1</v>
      </c>
      <c r="G124" t="s">
        <v>416</v>
      </c>
    </row>
    <row r="125" spans="1:7" ht="12.75">
      <c r="A125" t="s">
        <v>259</v>
      </c>
      <c r="B125" s="1">
        <v>8750</v>
      </c>
      <c r="C125" s="1">
        <v>0</v>
      </c>
      <c r="D125" s="1">
        <v>0</v>
      </c>
      <c r="E125" s="1">
        <f>SUM(B125:D125)</f>
        <v>8750</v>
      </c>
      <c r="F125" s="4">
        <v>1</v>
      </c>
      <c r="G125" t="s">
        <v>405</v>
      </c>
    </row>
    <row r="126" spans="1:7" ht="12.75">
      <c r="A126" t="s">
        <v>260</v>
      </c>
      <c r="B126" s="1">
        <v>10000</v>
      </c>
      <c r="C126" s="1">
        <v>0</v>
      </c>
      <c r="D126" s="1">
        <v>0</v>
      </c>
      <c r="E126" s="1">
        <f>SUM(B126:D126)</f>
        <v>10000</v>
      </c>
      <c r="F126" s="4">
        <v>1</v>
      </c>
      <c r="G126" t="s">
        <v>396</v>
      </c>
    </row>
    <row r="127" spans="1:7" ht="12.75">
      <c r="A127" t="s">
        <v>263</v>
      </c>
      <c r="B127" s="1">
        <v>4750</v>
      </c>
      <c r="C127" s="1">
        <v>0</v>
      </c>
      <c r="D127" s="1">
        <v>0</v>
      </c>
      <c r="E127" s="1">
        <f>SUM(B127:D127)</f>
        <v>4750</v>
      </c>
      <c r="F127" s="4">
        <v>1</v>
      </c>
      <c r="G127" t="s">
        <v>399</v>
      </c>
    </row>
    <row r="128" spans="1:7" ht="12.75">
      <c r="A128" t="s">
        <v>264</v>
      </c>
      <c r="B128" s="1">
        <v>30000</v>
      </c>
      <c r="C128" s="1">
        <v>0</v>
      </c>
      <c r="D128" s="1">
        <v>0</v>
      </c>
      <c r="E128" s="1">
        <f>SUM(B128:D128)</f>
        <v>30000</v>
      </c>
      <c r="F128" s="4">
        <v>1</v>
      </c>
      <c r="G128" t="s">
        <v>392</v>
      </c>
    </row>
    <row r="129" spans="1:7" ht="12.75">
      <c r="A129" t="s">
        <v>265</v>
      </c>
      <c r="B129" s="1">
        <v>11666.67</v>
      </c>
      <c r="C129" s="1">
        <v>0</v>
      </c>
      <c r="D129" s="1">
        <v>7481.07</v>
      </c>
      <c r="E129" s="1">
        <f>SUM(B129:D129)</f>
        <v>19147.739999999998</v>
      </c>
      <c r="F129" s="4">
        <v>1</v>
      </c>
      <c r="G129" t="s">
        <v>392</v>
      </c>
    </row>
    <row r="130" spans="1:7" ht="12.75">
      <c r="A130" t="s">
        <v>266</v>
      </c>
      <c r="B130" s="1">
        <v>7500</v>
      </c>
      <c r="C130" s="1">
        <v>0</v>
      </c>
      <c r="D130" s="1">
        <v>0</v>
      </c>
      <c r="E130" s="1">
        <f>SUM(B130:D130)</f>
        <v>7500</v>
      </c>
      <c r="F130" s="4">
        <v>1</v>
      </c>
      <c r="G130" t="s">
        <v>430</v>
      </c>
    </row>
    <row r="131" spans="1:7" ht="12.75">
      <c r="A131" t="s">
        <v>267</v>
      </c>
      <c r="B131" s="1">
        <v>4224.99</v>
      </c>
      <c r="C131" s="1">
        <v>250</v>
      </c>
      <c r="D131" s="1">
        <v>0</v>
      </c>
      <c r="E131" s="1">
        <f>SUM(B131:D131)</f>
        <v>4474.99</v>
      </c>
      <c r="F131" s="4">
        <v>1</v>
      </c>
      <c r="G131" t="s">
        <v>396</v>
      </c>
    </row>
    <row r="132" spans="1:7" ht="12.75">
      <c r="A132" t="s">
        <v>268</v>
      </c>
      <c r="B132" s="1">
        <v>12000</v>
      </c>
      <c r="C132" s="1">
        <v>0</v>
      </c>
      <c r="D132" s="1">
        <v>4317.26</v>
      </c>
      <c r="E132" s="1">
        <f>SUM(B132:D132)</f>
        <v>16317.26</v>
      </c>
      <c r="F132" s="4">
        <v>1</v>
      </c>
      <c r="G132" t="s">
        <v>392</v>
      </c>
    </row>
    <row r="133" spans="1:7" ht="12.75">
      <c r="A133" t="s">
        <v>269</v>
      </c>
      <c r="B133" s="1">
        <v>3000</v>
      </c>
      <c r="C133" s="1">
        <v>0</v>
      </c>
      <c r="D133" s="1">
        <v>0</v>
      </c>
      <c r="E133" s="1">
        <f>SUM(B133:D133)</f>
        <v>3000</v>
      </c>
      <c r="F133" s="4">
        <v>1</v>
      </c>
      <c r="G133" t="s">
        <v>396</v>
      </c>
    </row>
    <row r="134" spans="1:7" ht="12.75">
      <c r="A134" t="s">
        <v>270</v>
      </c>
      <c r="B134" s="1">
        <v>9000</v>
      </c>
      <c r="C134" s="1">
        <v>1654.9</v>
      </c>
      <c r="D134" s="1">
        <v>0</v>
      </c>
      <c r="E134" s="1">
        <f>SUM(B134:D134)</f>
        <v>10654.9</v>
      </c>
      <c r="F134" s="4">
        <v>1</v>
      </c>
      <c r="G134" t="s">
        <v>396</v>
      </c>
    </row>
    <row r="135" spans="1:7" ht="12.75">
      <c r="A135" t="s">
        <v>271</v>
      </c>
      <c r="B135" s="1">
        <v>1250</v>
      </c>
      <c r="C135" s="1">
        <v>0</v>
      </c>
      <c r="D135" s="1">
        <v>1857.21</v>
      </c>
      <c r="E135" s="1">
        <f>SUM(B135:D135)</f>
        <v>3107.21</v>
      </c>
      <c r="F135" s="4">
        <v>1</v>
      </c>
      <c r="G135" t="s">
        <v>412</v>
      </c>
    </row>
    <row r="136" spans="1:7" ht="12.75">
      <c r="A136" t="s">
        <v>272</v>
      </c>
      <c r="B136" s="1">
        <v>10000</v>
      </c>
      <c r="C136" s="1">
        <v>0</v>
      </c>
      <c r="D136" s="1">
        <v>0</v>
      </c>
      <c r="E136" s="1">
        <f>SUM(B136:D136)</f>
        <v>10000</v>
      </c>
      <c r="F136" s="4">
        <v>1</v>
      </c>
      <c r="G136" t="s">
        <v>412</v>
      </c>
    </row>
    <row r="137" spans="1:7" ht="12.75">
      <c r="A137" t="s">
        <v>273</v>
      </c>
      <c r="B137" s="1">
        <v>12000</v>
      </c>
      <c r="C137" s="1">
        <v>0</v>
      </c>
      <c r="D137" s="1">
        <v>0</v>
      </c>
      <c r="E137" s="1">
        <f>SUM(B137:D137)</f>
        <v>12000</v>
      </c>
      <c r="F137" s="4">
        <v>1</v>
      </c>
      <c r="G137" t="s">
        <v>431</v>
      </c>
    </row>
    <row r="138" spans="1:7" ht="12.75">
      <c r="A138" t="s">
        <v>274</v>
      </c>
      <c r="B138" s="1">
        <v>39999.99</v>
      </c>
      <c r="C138" s="1">
        <v>0</v>
      </c>
      <c r="D138" s="1">
        <v>0</v>
      </c>
      <c r="E138" s="1">
        <f>SUM(B138:D138)</f>
        <v>39999.99</v>
      </c>
      <c r="F138" s="4">
        <v>1</v>
      </c>
      <c r="G138" t="s">
        <v>406</v>
      </c>
    </row>
    <row r="139" spans="1:7" ht="12.75">
      <c r="A139" t="s">
        <v>275</v>
      </c>
      <c r="B139" s="1">
        <v>12850</v>
      </c>
      <c r="C139" s="1">
        <v>0</v>
      </c>
      <c r="D139" s="1">
        <v>1908.13</v>
      </c>
      <c r="E139" s="1">
        <f>SUM(B139:D139)</f>
        <v>14758.130000000001</v>
      </c>
      <c r="F139" s="4">
        <v>1</v>
      </c>
      <c r="G139" t="s">
        <v>411</v>
      </c>
    </row>
    <row r="140" spans="1:7" ht="12.75">
      <c r="A140" t="s">
        <v>276</v>
      </c>
      <c r="B140" s="1">
        <v>12500</v>
      </c>
      <c r="C140" s="1">
        <v>0</v>
      </c>
      <c r="D140" s="1">
        <v>0</v>
      </c>
      <c r="E140" s="1">
        <f>SUM(B140:D140)</f>
        <v>12500</v>
      </c>
      <c r="F140" s="4">
        <v>1</v>
      </c>
      <c r="G140" t="s">
        <v>399</v>
      </c>
    </row>
    <row r="141" spans="1:7" ht="12.75">
      <c r="A141" t="s">
        <v>277</v>
      </c>
      <c r="B141" s="1">
        <v>16011</v>
      </c>
      <c r="C141" s="1">
        <v>1806.27</v>
      </c>
      <c r="D141" s="1">
        <v>0</v>
      </c>
      <c r="E141" s="1">
        <f>SUM(B141:D141)</f>
        <v>17817.27</v>
      </c>
      <c r="F141" s="4">
        <v>1</v>
      </c>
      <c r="G141" t="s">
        <v>417</v>
      </c>
    </row>
    <row r="142" spans="1:7" ht="12.75">
      <c r="A142" t="s">
        <v>279</v>
      </c>
      <c r="B142" s="1">
        <v>15000</v>
      </c>
      <c r="C142" s="1">
        <v>0</v>
      </c>
      <c r="D142" s="1">
        <v>0</v>
      </c>
      <c r="E142" s="1">
        <f>SUM(B142:D142)</f>
        <v>15000</v>
      </c>
      <c r="F142" s="4">
        <v>1</v>
      </c>
      <c r="G142" t="s">
        <v>407</v>
      </c>
    </row>
    <row r="143" spans="1:7" ht="12.75">
      <c r="A143" t="s">
        <v>282</v>
      </c>
      <c r="B143" s="1">
        <v>3000</v>
      </c>
      <c r="C143" s="1">
        <v>0</v>
      </c>
      <c r="D143" s="1">
        <v>0</v>
      </c>
      <c r="E143" s="1">
        <f>SUM(B143:D143)</f>
        <v>3000</v>
      </c>
      <c r="F143" s="4">
        <v>1</v>
      </c>
      <c r="G143" t="s">
        <v>424</v>
      </c>
    </row>
    <row r="144" spans="1:7" ht="12.75">
      <c r="A144" t="s">
        <v>283</v>
      </c>
      <c r="B144" s="1">
        <v>15000</v>
      </c>
      <c r="C144" s="1">
        <v>599</v>
      </c>
      <c r="D144" s="1">
        <v>7145</v>
      </c>
      <c r="E144" s="1">
        <f>SUM(B144:D144)</f>
        <v>22744</v>
      </c>
      <c r="F144" s="4">
        <v>1</v>
      </c>
      <c r="G144" t="s">
        <v>417</v>
      </c>
    </row>
    <row r="145" spans="1:7" ht="12.75">
      <c r="A145" t="s">
        <v>284</v>
      </c>
      <c r="B145" s="1">
        <v>7500</v>
      </c>
      <c r="C145" s="1">
        <v>0</v>
      </c>
      <c r="D145" s="1">
        <v>0</v>
      </c>
      <c r="E145" s="1">
        <f>SUM(B145:D145)</f>
        <v>7500</v>
      </c>
      <c r="F145" s="4">
        <v>1</v>
      </c>
      <c r="G145" t="s">
        <v>407</v>
      </c>
    </row>
    <row r="146" spans="1:7" ht="12.75">
      <c r="A146" t="s">
        <v>285</v>
      </c>
      <c r="B146" s="1">
        <v>5499</v>
      </c>
      <c r="C146" s="1">
        <v>0</v>
      </c>
      <c r="D146" s="1">
        <v>0</v>
      </c>
      <c r="E146" s="1">
        <f>SUM(B146:D146)</f>
        <v>5499</v>
      </c>
      <c r="F146" s="4">
        <v>1</v>
      </c>
      <c r="G146" t="s">
        <v>433</v>
      </c>
    </row>
    <row r="147" spans="1:7" ht="12.75">
      <c r="A147" t="s">
        <v>286</v>
      </c>
      <c r="B147" s="1">
        <v>29551.43</v>
      </c>
      <c r="C147" s="1">
        <v>250</v>
      </c>
      <c r="D147" s="1">
        <v>0</v>
      </c>
      <c r="E147" s="1">
        <f>SUM(B147:D147)</f>
        <v>29801.43</v>
      </c>
      <c r="F147" s="4">
        <v>1</v>
      </c>
      <c r="G147" t="s">
        <v>403</v>
      </c>
    </row>
    <row r="148" spans="1:7" ht="12.75">
      <c r="A148" t="s">
        <v>287</v>
      </c>
      <c r="B148" s="1">
        <v>23750</v>
      </c>
      <c r="C148" s="1">
        <v>0</v>
      </c>
      <c r="D148" s="1">
        <v>0</v>
      </c>
      <c r="E148" s="1">
        <f>SUM(B148:D148)</f>
        <v>23750</v>
      </c>
      <c r="F148" s="4">
        <v>1</v>
      </c>
      <c r="G148" t="s">
        <v>419</v>
      </c>
    </row>
    <row r="149" spans="1:7" ht="12.75">
      <c r="A149" t="s">
        <v>288</v>
      </c>
      <c r="B149" s="1">
        <v>17500</v>
      </c>
      <c r="C149" s="1">
        <v>250</v>
      </c>
      <c r="D149" s="1">
        <v>0</v>
      </c>
      <c r="E149" s="1">
        <f>SUM(B149:D149)</f>
        <v>17750</v>
      </c>
      <c r="F149" s="4">
        <v>1</v>
      </c>
      <c r="G149" t="s">
        <v>393</v>
      </c>
    </row>
    <row r="150" spans="1:7" ht="12.75">
      <c r="A150" t="s">
        <v>290</v>
      </c>
      <c r="B150" s="1">
        <v>0</v>
      </c>
      <c r="C150" s="1">
        <v>0</v>
      </c>
      <c r="D150" s="1">
        <v>0</v>
      </c>
      <c r="E150" s="1">
        <f>SUM(B150:D150)</f>
        <v>0</v>
      </c>
      <c r="F150" s="4">
        <v>1</v>
      </c>
      <c r="G150" t="s">
        <v>392</v>
      </c>
    </row>
    <row r="151" spans="1:7" ht="12.75">
      <c r="A151" t="s">
        <v>291</v>
      </c>
      <c r="B151" s="1">
        <v>0</v>
      </c>
      <c r="C151" s="1">
        <v>0</v>
      </c>
      <c r="D151" s="1">
        <v>0</v>
      </c>
      <c r="E151" s="1">
        <f>SUM(B151:D151)</f>
        <v>0</v>
      </c>
      <c r="F151" s="4">
        <v>1</v>
      </c>
      <c r="G151" t="s">
        <v>408</v>
      </c>
    </row>
    <row r="152" spans="1:7" ht="12.75">
      <c r="A152" t="s">
        <v>292</v>
      </c>
      <c r="B152" s="1">
        <v>23049</v>
      </c>
      <c r="C152" s="1">
        <v>0</v>
      </c>
      <c r="D152" s="1">
        <v>0</v>
      </c>
      <c r="E152" s="1">
        <f>SUM(B152:D152)</f>
        <v>23049</v>
      </c>
      <c r="F152" s="4">
        <v>1</v>
      </c>
      <c r="G152" t="s">
        <v>408</v>
      </c>
    </row>
    <row r="153" spans="1:7" ht="12.75">
      <c r="A153" t="s">
        <v>293</v>
      </c>
      <c r="B153" s="1">
        <v>5000</v>
      </c>
      <c r="C153" s="1">
        <v>0</v>
      </c>
      <c r="D153" s="1">
        <v>0</v>
      </c>
      <c r="E153" s="1">
        <f>SUM(B153:D153)</f>
        <v>5000</v>
      </c>
      <c r="F153" s="4">
        <v>1</v>
      </c>
      <c r="G153" t="s">
        <v>433</v>
      </c>
    </row>
    <row r="154" spans="1:7" ht="12.75">
      <c r="A154" t="s">
        <v>294</v>
      </c>
      <c r="B154" s="1">
        <v>1684</v>
      </c>
      <c r="C154" s="1">
        <v>353</v>
      </c>
      <c r="D154" s="1">
        <v>0</v>
      </c>
      <c r="E154" s="1">
        <f>SUM(B154:D154)</f>
        <v>2037</v>
      </c>
      <c r="F154" s="4">
        <v>1</v>
      </c>
      <c r="G154" t="s">
        <v>392</v>
      </c>
    </row>
    <row r="155" spans="1:7" ht="12.75">
      <c r="A155" t="s">
        <v>295</v>
      </c>
      <c r="B155" s="1">
        <v>5500</v>
      </c>
      <c r="C155" s="1">
        <v>644.33</v>
      </c>
      <c r="D155" s="1">
        <v>3829.98</v>
      </c>
      <c r="E155" s="1">
        <f>SUM(B155:D155)</f>
        <v>9974.31</v>
      </c>
      <c r="F155" s="4">
        <v>1</v>
      </c>
      <c r="G155" t="s">
        <v>395</v>
      </c>
    </row>
    <row r="156" spans="1:7" ht="12.75">
      <c r="A156" t="s">
        <v>296</v>
      </c>
      <c r="B156" s="1">
        <v>4500</v>
      </c>
      <c r="C156" s="1">
        <v>0</v>
      </c>
      <c r="D156" s="1">
        <v>0</v>
      </c>
      <c r="E156" s="1">
        <f>SUM(B156:D156)</f>
        <v>4500</v>
      </c>
      <c r="F156" s="4">
        <v>1</v>
      </c>
      <c r="G156" t="s">
        <v>397</v>
      </c>
    </row>
    <row r="157" spans="1:7" ht="12.75">
      <c r="A157" t="s">
        <v>297</v>
      </c>
      <c r="B157" s="1">
        <v>15000</v>
      </c>
      <c r="C157" s="1">
        <v>0</v>
      </c>
      <c r="D157" s="1">
        <v>0</v>
      </c>
      <c r="E157" s="1">
        <f>SUM(B157:D157)</f>
        <v>15000</v>
      </c>
      <c r="F157" s="4">
        <v>1</v>
      </c>
      <c r="G157" t="s">
        <v>392</v>
      </c>
    </row>
    <row r="158" spans="1:7" ht="12.75">
      <c r="A158" t="s">
        <v>298</v>
      </c>
      <c r="B158" s="1">
        <v>10000</v>
      </c>
      <c r="C158" s="1">
        <v>0</v>
      </c>
      <c r="D158" s="1">
        <v>1086.7</v>
      </c>
      <c r="E158" s="1">
        <f>SUM(B158:D158)</f>
        <v>11086.7</v>
      </c>
      <c r="F158" s="4">
        <v>1</v>
      </c>
      <c r="G158" t="s">
        <v>434</v>
      </c>
    </row>
    <row r="159" spans="1:7" ht="12.75">
      <c r="A159" t="s">
        <v>435</v>
      </c>
      <c r="B159" s="1">
        <v>12000</v>
      </c>
      <c r="C159" s="1">
        <v>558.75</v>
      </c>
      <c r="D159" s="1">
        <v>0</v>
      </c>
      <c r="E159" s="1">
        <f>SUM(B159:D159)</f>
        <v>12558.75</v>
      </c>
      <c r="F159" s="4">
        <v>1</v>
      </c>
      <c r="G159" t="s">
        <v>416</v>
      </c>
    </row>
    <row r="160" spans="1:7" ht="12.75">
      <c r="A160" t="s">
        <v>300</v>
      </c>
      <c r="B160" s="1">
        <v>7500</v>
      </c>
      <c r="C160" s="1">
        <v>250</v>
      </c>
      <c r="D160" s="1">
        <v>3641.01</v>
      </c>
      <c r="E160" s="1">
        <f>SUM(B160:D160)</f>
        <v>11391.01</v>
      </c>
      <c r="F160" s="4">
        <v>1</v>
      </c>
      <c r="G160" t="s">
        <v>407</v>
      </c>
    </row>
    <row r="161" spans="1:7" ht="12.75">
      <c r="A161" t="s">
        <v>191</v>
      </c>
      <c r="B161" s="1">
        <v>12000</v>
      </c>
      <c r="C161" s="1">
        <v>0</v>
      </c>
      <c r="D161" s="1">
        <v>14958.91</v>
      </c>
      <c r="E161" s="1">
        <f>SUM(B161:D161)</f>
        <v>26958.91</v>
      </c>
      <c r="F161" s="4">
        <v>1</v>
      </c>
      <c r="G161" t="s">
        <v>397</v>
      </c>
    </row>
    <row r="162" spans="1:7" ht="12.75">
      <c r="A162" t="s">
        <v>192</v>
      </c>
      <c r="B162" s="1">
        <v>7000</v>
      </c>
      <c r="C162" s="1">
        <v>0</v>
      </c>
      <c r="D162" s="1">
        <v>1356.71</v>
      </c>
      <c r="E162" s="1">
        <f>SUM(B162:D162)</f>
        <v>8356.71</v>
      </c>
      <c r="F162" s="4">
        <v>1</v>
      </c>
      <c r="G162" t="s">
        <v>417</v>
      </c>
    </row>
    <row r="163" spans="1:7" ht="12.75">
      <c r="A163" t="s">
        <v>194</v>
      </c>
      <c r="B163" s="1">
        <v>6000</v>
      </c>
      <c r="C163" s="1">
        <v>0</v>
      </c>
      <c r="D163" s="1">
        <v>0</v>
      </c>
      <c r="E163" s="1">
        <f>SUM(B163:D163)</f>
        <v>6000</v>
      </c>
      <c r="F163" s="4">
        <v>1</v>
      </c>
      <c r="G163" t="s">
        <v>410</v>
      </c>
    </row>
    <row r="164" spans="1:7" ht="12.75">
      <c r="A164" t="s">
        <v>195</v>
      </c>
      <c r="B164" s="1">
        <v>10000</v>
      </c>
      <c r="C164" s="1">
        <v>0</v>
      </c>
      <c r="D164" s="1">
        <v>0</v>
      </c>
      <c r="E164" s="1">
        <f>SUM(B164:D164)</f>
        <v>10000</v>
      </c>
      <c r="F164" s="4">
        <v>1</v>
      </c>
      <c r="G164" t="s">
        <v>409</v>
      </c>
    </row>
    <row r="165" spans="1:7" ht="12.75">
      <c r="A165" t="s">
        <v>196</v>
      </c>
      <c r="B165" s="1">
        <v>9000</v>
      </c>
      <c r="C165" s="1">
        <v>0</v>
      </c>
      <c r="D165" s="1">
        <v>0</v>
      </c>
      <c r="E165" s="1">
        <f>SUM(B165:D165)</f>
        <v>9000</v>
      </c>
      <c r="F165" s="4">
        <v>1</v>
      </c>
      <c r="G165" t="s">
        <v>406</v>
      </c>
    </row>
    <row r="166" spans="1:7" ht="12.75">
      <c r="A166" t="s">
        <v>197</v>
      </c>
      <c r="B166" s="1">
        <v>0</v>
      </c>
      <c r="C166" s="1">
        <v>0</v>
      </c>
      <c r="D166" s="1">
        <v>0</v>
      </c>
      <c r="E166" s="1">
        <f>SUM(B166:D166)</f>
        <v>0</v>
      </c>
      <c r="F166" s="4">
        <v>1</v>
      </c>
      <c r="G166" t="s">
        <v>401</v>
      </c>
    </row>
    <row r="167" spans="1:7" ht="12.75">
      <c r="A167" t="s">
        <v>198</v>
      </c>
      <c r="B167" s="1">
        <v>4000</v>
      </c>
      <c r="C167" s="1">
        <v>0</v>
      </c>
      <c r="D167" s="1">
        <v>0</v>
      </c>
      <c r="E167" s="1">
        <f>SUM(B167:D167)</f>
        <v>4000</v>
      </c>
      <c r="F167" s="4">
        <v>1</v>
      </c>
      <c r="G167" t="s">
        <v>395</v>
      </c>
    </row>
    <row r="168" spans="1:7" ht="12.75">
      <c r="A168" t="s">
        <v>199</v>
      </c>
      <c r="B168" s="1">
        <v>15000</v>
      </c>
      <c r="C168" s="1">
        <v>0</v>
      </c>
      <c r="D168" s="1">
        <v>0</v>
      </c>
      <c r="E168" s="1">
        <f>SUM(B168:D168)</f>
        <v>15000</v>
      </c>
      <c r="F168" s="4">
        <v>1</v>
      </c>
      <c r="G168" t="s">
        <v>401</v>
      </c>
    </row>
    <row r="169" spans="1:7" ht="12.75">
      <c r="A169" t="s">
        <v>200</v>
      </c>
      <c r="B169" s="1">
        <v>15000</v>
      </c>
      <c r="C169" s="1">
        <v>0</v>
      </c>
      <c r="D169" s="1">
        <v>0</v>
      </c>
      <c r="E169" s="1">
        <f>SUM(B169:D169)</f>
        <v>15000</v>
      </c>
      <c r="F169" s="4">
        <v>1</v>
      </c>
      <c r="G169" t="s">
        <v>432</v>
      </c>
    </row>
    <row r="170" spans="1:7" ht="12.75">
      <c r="A170" t="s">
        <v>201</v>
      </c>
      <c r="B170" s="1">
        <v>7050</v>
      </c>
      <c r="C170" s="1">
        <v>725.36</v>
      </c>
      <c r="D170" s="1">
        <v>1731.8</v>
      </c>
      <c r="E170" s="1">
        <f>SUM(B170:D170)</f>
        <v>9507.16</v>
      </c>
      <c r="F170" s="4">
        <v>1</v>
      </c>
      <c r="G170" t="s">
        <v>397</v>
      </c>
    </row>
    <row r="171" spans="1:7" ht="12.75">
      <c r="A171" t="s">
        <v>202</v>
      </c>
      <c r="B171" s="1">
        <v>7500</v>
      </c>
      <c r="C171" s="1">
        <v>0</v>
      </c>
      <c r="D171" s="1">
        <v>0</v>
      </c>
      <c r="E171" s="1">
        <f>SUM(B171:D171)</f>
        <v>7500</v>
      </c>
      <c r="F171" s="4">
        <v>1</v>
      </c>
      <c r="G171" t="s">
        <v>397</v>
      </c>
    </row>
    <row r="172" spans="1:7" ht="12.75">
      <c r="A172" t="s">
        <v>204</v>
      </c>
      <c r="B172" s="1">
        <v>5000</v>
      </c>
      <c r="C172" s="1">
        <v>0</v>
      </c>
      <c r="D172" s="1">
        <v>0</v>
      </c>
      <c r="E172" s="1">
        <f>SUM(B172:D172)</f>
        <v>5000</v>
      </c>
      <c r="F172" s="4">
        <v>1</v>
      </c>
      <c r="G172" t="s">
        <v>407</v>
      </c>
    </row>
    <row r="173" spans="1:7" ht="12.75">
      <c r="A173" t="s">
        <v>205</v>
      </c>
      <c r="B173" s="1">
        <v>15000</v>
      </c>
      <c r="C173" s="1">
        <v>0</v>
      </c>
      <c r="D173" s="1">
        <v>0</v>
      </c>
      <c r="E173" s="1">
        <f>SUM(B173:D173)</f>
        <v>15000</v>
      </c>
      <c r="F173" s="4">
        <v>1</v>
      </c>
      <c r="G173" t="s">
        <v>432</v>
      </c>
    </row>
    <row r="174" spans="1:7" ht="12.75">
      <c r="A174" t="s">
        <v>206</v>
      </c>
      <c r="B174" s="1">
        <v>18000</v>
      </c>
      <c r="C174" s="1">
        <v>0</v>
      </c>
      <c r="D174" s="1">
        <v>1000</v>
      </c>
      <c r="E174" s="1">
        <f>SUM(B174:D174)</f>
        <v>19000</v>
      </c>
      <c r="F174" s="4">
        <v>1</v>
      </c>
      <c r="G174" t="s">
        <v>416</v>
      </c>
    </row>
    <row r="175" spans="1:7" ht="12.75">
      <c r="A175" t="s">
        <v>207</v>
      </c>
      <c r="B175" s="1">
        <v>15000</v>
      </c>
      <c r="C175" s="1">
        <v>0</v>
      </c>
      <c r="D175" s="1">
        <v>3045</v>
      </c>
      <c r="E175" s="1">
        <f>SUM(B175:D175)</f>
        <v>18045</v>
      </c>
      <c r="F175" s="4">
        <v>1</v>
      </c>
      <c r="G175" t="s">
        <v>416</v>
      </c>
    </row>
    <row r="176" spans="1:7" ht="12.75">
      <c r="A176" t="s">
        <v>208</v>
      </c>
      <c r="B176" s="1">
        <v>14705.99</v>
      </c>
      <c r="C176" s="1">
        <v>0</v>
      </c>
      <c r="D176" s="1">
        <v>0</v>
      </c>
      <c r="E176" s="1">
        <f>SUM(B176:D176)</f>
        <v>14705.99</v>
      </c>
      <c r="F176" s="4">
        <v>1</v>
      </c>
      <c r="G176" t="s">
        <v>416</v>
      </c>
    </row>
    <row r="177" spans="1:7" ht="12.75">
      <c r="A177" t="s">
        <v>209</v>
      </c>
      <c r="B177" s="1">
        <v>10000</v>
      </c>
      <c r="C177" s="1">
        <v>0</v>
      </c>
      <c r="D177" s="1">
        <v>0</v>
      </c>
      <c r="E177" s="1">
        <f>SUM(B177:D177)</f>
        <v>10000</v>
      </c>
      <c r="F177" s="4">
        <v>1</v>
      </c>
      <c r="G177" t="s">
        <v>416</v>
      </c>
    </row>
    <row r="178" spans="1:7" ht="12.75">
      <c r="A178" t="s">
        <v>210</v>
      </c>
      <c r="B178" s="1">
        <v>9999.99</v>
      </c>
      <c r="C178" s="1">
        <v>0</v>
      </c>
      <c r="D178" s="1">
        <v>0</v>
      </c>
      <c r="E178" s="1">
        <f>SUM(B178:D178)</f>
        <v>9999.99</v>
      </c>
      <c r="F178" s="4">
        <v>1</v>
      </c>
      <c r="G178" t="s">
        <v>416</v>
      </c>
    </row>
    <row r="179" spans="1:8" ht="12.75">
      <c r="A179" t="s">
        <v>211</v>
      </c>
      <c r="B179" s="1">
        <v>12500</v>
      </c>
      <c r="C179" s="1">
        <v>334.04</v>
      </c>
      <c r="D179" s="1">
        <v>0</v>
      </c>
      <c r="E179" s="1">
        <f>SUM(B179:D179)</f>
        <v>12834.04</v>
      </c>
      <c r="F179" s="4">
        <v>1</v>
      </c>
      <c r="G179" t="s">
        <v>416</v>
      </c>
      <c r="H179" s="1"/>
    </row>
    <row r="180" spans="1:7" ht="12.75">
      <c r="A180" t="s">
        <v>213</v>
      </c>
      <c r="B180" s="1">
        <v>24000</v>
      </c>
      <c r="C180" s="1">
        <v>250</v>
      </c>
      <c r="D180" s="1">
        <v>239</v>
      </c>
      <c r="E180" s="1">
        <f>SUM(B180:D180)</f>
        <v>24489</v>
      </c>
      <c r="F180" s="4">
        <v>1</v>
      </c>
      <c r="G180" t="s">
        <v>416</v>
      </c>
    </row>
    <row r="181" spans="1:7" ht="12.75">
      <c r="A181" t="s">
        <v>214</v>
      </c>
      <c r="B181" s="1">
        <v>10250</v>
      </c>
      <c r="C181" s="1">
        <v>0</v>
      </c>
      <c r="D181" s="1">
        <v>0</v>
      </c>
      <c r="E181" s="1">
        <f>SUM(B181:D181)</f>
        <v>10250</v>
      </c>
      <c r="F181" s="4">
        <v>1</v>
      </c>
      <c r="G181" t="s">
        <v>416</v>
      </c>
    </row>
    <row r="182" spans="1:7" ht="12.75">
      <c r="A182" t="s">
        <v>215</v>
      </c>
      <c r="B182" s="1">
        <v>24000</v>
      </c>
      <c r="C182" s="1">
        <v>250</v>
      </c>
      <c r="D182" s="1">
        <v>1274.46</v>
      </c>
      <c r="E182" s="1">
        <f>SUM(B182:D182)</f>
        <v>25524.46</v>
      </c>
      <c r="F182" s="4">
        <v>1</v>
      </c>
      <c r="G182" t="s">
        <v>416</v>
      </c>
    </row>
    <row r="183" spans="1:7" ht="12.75">
      <c r="A183" t="s">
        <v>216</v>
      </c>
      <c r="B183" s="1">
        <v>0</v>
      </c>
      <c r="C183" s="1">
        <v>0</v>
      </c>
      <c r="D183" s="1">
        <v>0</v>
      </c>
      <c r="E183" s="1">
        <f>SUM(B183:D183)</f>
        <v>0</v>
      </c>
      <c r="F183" s="4">
        <v>1</v>
      </c>
      <c r="G183" t="s">
        <v>416</v>
      </c>
    </row>
    <row r="184" spans="1:7" ht="12.75">
      <c r="A184" t="s">
        <v>217</v>
      </c>
      <c r="B184" s="1">
        <v>10500</v>
      </c>
      <c r="C184" s="1">
        <v>0</v>
      </c>
      <c r="D184" s="1">
        <v>7391.69</v>
      </c>
      <c r="E184" s="1">
        <f>SUM(B184:D184)</f>
        <v>17891.69</v>
      </c>
      <c r="F184" s="4">
        <v>1</v>
      </c>
      <c r="G184" t="s">
        <v>416</v>
      </c>
    </row>
    <row r="185" spans="1:7" ht="12.75">
      <c r="A185" t="s">
        <v>218</v>
      </c>
      <c r="B185" s="1">
        <v>11250</v>
      </c>
      <c r="C185" s="1">
        <v>974.2</v>
      </c>
      <c r="D185" s="1">
        <v>1109.23</v>
      </c>
      <c r="E185" s="1">
        <f>SUM(B185:D185)</f>
        <v>13333.43</v>
      </c>
      <c r="F185" s="4">
        <v>1</v>
      </c>
      <c r="G185" t="s">
        <v>416</v>
      </c>
    </row>
    <row r="186" spans="1:7" ht="12.75">
      <c r="A186" t="s">
        <v>219</v>
      </c>
      <c r="B186" s="1">
        <v>11250</v>
      </c>
      <c r="C186" s="1">
        <v>24.65</v>
      </c>
      <c r="D186" s="1">
        <v>572.36</v>
      </c>
      <c r="E186" s="1">
        <f>SUM(B186:D186)</f>
        <v>11847.01</v>
      </c>
      <c r="F186" s="4">
        <v>1</v>
      </c>
      <c r="G186" t="s">
        <v>416</v>
      </c>
    </row>
    <row r="187" spans="1:7" ht="12.75">
      <c r="A187" t="s">
        <v>221</v>
      </c>
      <c r="B187" s="1">
        <v>30000</v>
      </c>
      <c r="C187" s="1">
        <v>0</v>
      </c>
      <c r="D187" s="1">
        <v>0</v>
      </c>
      <c r="E187" s="1">
        <f>SUM(B187:D187)</f>
        <v>30000</v>
      </c>
      <c r="F187" s="4">
        <v>1</v>
      </c>
      <c r="G187" t="s">
        <v>416</v>
      </c>
    </row>
    <row r="188" spans="1:7" ht="12.75">
      <c r="A188" t="s">
        <v>222</v>
      </c>
      <c r="B188" s="1">
        <v>0</v>
      </c>
      <c r="C188" s="1">
        <v>0</v>
      </c>
      <c r="D188" s="1">
        <v>0</v>
      </c>
      <c r="E188" s="1">
        <f>SUM(B188:D188)</f>
        <v>0</v>
      </c>
      <c r="F188" s="4">
        <v>1</v>
      </c>
      <c r="G188" t="s">
        <v>416</v>
      </c>
    </row>
    <row r="189" spans="1:7" ht="12.75">
      <c r="A189" t="s">
        <v>223</v>
      </c>
      <c r="B189" s="1">
        <v>4000</v>
      </c>
      <c r="C189" s="1">
        <v>0</v>
      </c>
      <c r="D189" s="1">
        <v>0</v>
      </c>
      <c r="E189" s="1">
        <f>SUM(B189:D189)</f>
        <v>4000</v>
      </c>
      <c r="F189" s="4">
        <v>1</v>
      </c>
      <c r="G189" t="s">
        <v>416</v>
      </c>
    </row>
    <row r="190" spans="1:7" ht="12.75">
      <c r="A190" t="s">
        <v>224</v>
      </c>
      <c r="B190" s="1">
        <v>7500</v>
      </c>
      <c r="C190" s="1">
        <v>0</v>
      </c>
      <c r="D190" s="1">
        <v>0</v>
      </c>
      <c r="E190" s="1">
        <f>SUM(B190:D190)</f>
        <v>7500</v>
      </c>
      <c r="F190" s="4">
        <v>1</v>
      </c>
      <c r="G190" t="s">
        <v>416</v>
      </c>
    </row>
    <row r="191" spans="1:7" ht="12.75">
      <c r="A191" t="s">
        <v>225</v>
      </c>
      <c r="B191" s="1">
        <v>22250</v>
      </c>
      <c r="C191" s="1">
        <v>0</v>
      </c>
      <c r="D191" s="1">
        <v>7190.55</v>
      </c>
      <c r="E191" s="1">
        <f>SUM(B191:D191)</f>
        <v>29440.55</v>
      </c>
      <c r="F191" s="4">
        <v>1</v>
      </c>
      <c r="G191" t="s">
        <v>416</v>
      </c>
    </row>
    <row r="192" spans="1:7" ht="12.75">
      <c r="A192" t="s">
        <v>226</v>
      </c>
      <c r="B192" s="1">
        <v>47400</v>
      </c>
      <c r="C192" s="1">
        <v>250</v>
      </c>
      <c r="D192" s="1">
        <v>34581.44</v>
      </c>
      <c r="E192" s="1">
        <f>SUM(B192:D192)</f>
        <v>82231.44</v>
      </c>
      <c r="F192" s="4">
        <v>1</v>
      </c>
      <c r="G192" t="s">
        <v>416</v>
      </c>
    </row>
    <row r="193" spans="1:7" ht="12.75">
      <c r="A193" t="s">
        <v>227</v>
      </c>
      <c r="B193" s="1">
        <v>22000</v>
      </c>
      <c r="C193" s="1">
        <v>4605.35</v>
      </c>
      <c r="D193" s="1">
        <v>0</v>
      </c>
      <c r="E193" s="1">
        <f>SUM(B193:D193)</f>
        <v>26605.35</v>
      </c>
      <c r="F193" s="4">
        <v>1</v>
      </c>
      <c r="G193" t="s">
        <v>416</v>
      </c>
    </row>
    <row r="194" spans="1:7" ht="12.75">
      <c r="A194" t="s">
        <v>228</v>
      </c>
      <c r="B194" s="1">
        <v>16500</v>
      </c>
      <c r="C194" s="1">
        <v>0</v>
      </c>
      <c r="D194" s="1">
        <v>0</v>
      </c>
      <c r="E194" s="1">
        <f>SUM(B194:D194)</f>
        <v>16500</v>
      </c>
      <c r="F194" s="4">
        <v>1</v>
      </c>
      <c r="G194" t="s">
        <v>416</v>
      </c>
    </row>
    <row r="195" spans="1:7" ht="12.75">
      <c r="A195" t="s">
        <v>229</v>
      </c>
      <c r="B195" s="1">
        <v>6250</v>
      </c>
      <c r="C195" s="1">
        <v>250</v>
      </c>
      <c r="D195" s="1">
        <v>0</v>
      </c>
      <c r="E195" s="1">
        <f>SUM(B195:D195)</f>
        <v>6500</v>
      </c>
      <c r="F195" s="4">
        <v>1</v>
      </c>
      <c r="G195" t="s">
        <v>407</v>
      </c>
    </row>
    <row r="196" spans="1:7" ht="12.75">
      <c r="A196" t="s">
        <v>231</v>
      </c>
      <c r="B196" s="1">
        <v>12500</v>
      </c>
      <c r="C196" s="1">
        <v>0</v>
      </c>
      <c r="D196" s="1">
        <v>0</v>
      </c>
      <c r="E196" s="1">
        <f>SUM(B196:D196)</f>
        <v>12500</v>
      </c>
      <c r="F196" s="4">
        <v>1</v>
      </c>
      <c r="G196" t="s">
        <v>431</v>
      </c>
    </row>
    <row r="197" spans="1:7" ht="12.75">
      <c r="A197" t="s">
        <v>232</v>
      </c>
      <c r="B197" s="1">
        <v>15000</v>
      </c>
      <c r="C197" s="1">
        <v>0</v>
      </c>
      <c r="D197" s="1">
        <v>0</v>
      </c>
      <c r="E197" s="1">
        <f>SUM(B197:D197)</f>
        <v>15000</v>
      </c>
      <c r="F197" s="4">
        <v>1</v>
      </c>
      <c r="G197" t="s">
        <v>397</v>
      </c>
    </row>
    <row r="198" spans="1:7" ht="12.75">
      <c r="A198" t="s">
        <v>233</v>
      </c>
      <c r="B198" s="1">
        <v>12000</v>
      </c>
      <c r="C198" s="1">
        <v>0</v>
      </c>
      <c r="D198" s="1">
        <v>0</v>
      </c>
      <c r="E198" s="1">
        <f>SUM(B198:D198)</f>
        <v>12000</v>
      </c>
      <c r="F198" s="4">
        <v>1</v>
      </c>
      <c r="G198" t="s">
        <v>436</v>
      </c>
    </row>
    <row r="199" spans="1:7" ht="12.75">
      <c r="A199" t="s">
        <v>234</v>
      </c>
      <c r="B199" s="1">
        <v>22500</v>
      </c>
      <c r="C199" s="1">
        <v>0</v>
      </c>
      <c r="D199" s="1">
        <v>2224.55</v>
      </c>
      <c r="E199" s="1">
        <f>SUM(B199:D199)</f>
        <v>24724.55</v>
      </c>
      <c r="F199" s="4">
        <v>1</v>
      </c>
      <c r="G199" t="s">
        <v>414</v>
      </c>
    </row>
    <row r="200" spans="1:7" ht="12.75">
      <c r="A200" t="s">
        <v>235</v>
      </c>
      <c r="B200" s="1">
        <v>10000</v>
      </c>
      <c r="C200" s="1">
        <v>0</v>
      </c>
      <c r="D200" s="1">
        <v>0</v>
      </c>
      <c r="E200" s="1">
        <f>SUM(B200:D200)</f>
        <v>10000</v>
      </c>
      <c r="F200" s="4">
        <v>1</v>
      </c>
      <c r="G200" t="s">
        <v>407</v>
      </c>
    </row>
    <row r="201" spans="1:7" ht="12.75">
      <c r="A201" t="s">
        <v>236</v>
      </c>
      <c r="B201" s="1">
        <v>17500</v>
      </c>
      <c r="C201" s="1">
        <v>0</v>
      </c>
      <c r="D201" s="1">
        <v>3037.63</v>
      </c>
      <c r="E201" s="1">
        <f>SUM(B201:D201)</f>
        <v>20537.63</v>
      </c>
      <c r="F201" s="4">
        <v>1</v>
      </c>
      <c r="G201" t="s">
        <v>414</v>
      </c>
    </row>
    <row r="202" spans="1:7" ht="12.75">
      <c r="A202" t="s">
        <v>237</v>
      </c>
      <c r="B202" s="1">
        <v>25500</v>
      </c>
      <c r="C202" s="1">
        <v>869.35</v>
      </c>
      <c r="D202" s="1">
        <v>23359.67</v>
      </c>
      <c r="E202" s="1">
        <f>SUM(B202:D202)</f>
        <v>49729.02</v>
      </c>
      <c r="F202" s="4">
        <v>1</v>
      </c>
      <c r="G202" t="s">
        <v>411</v>
      </c>
    </row>
    <row r="203" spans="1:7" ht="12.75">
      <c r="A203" t="s">
        <v>238</v>
      </c>
      <c r="B203" s="1">
        <v>22999.5</v>
      </c>
      <c r="C203" s="1">
        <v>250</v>
      </c>
      <c r="D203" s="1">
        <v>0</v>
      </c>
      <c r="E203" s="1">
        <f>SUM(B203:D203)</f>
        <v>23249.5</v>
      </c>
      <c r="F203" s="4">
        <v>1</v>
      </c>
      <c r="G203" t="s">
        <v>410</v>
      </c>
    </row>
    <row r="204" spans="1:7" ht="12.75">
      <c r="A204" t="s">
        <v>239</v>
      </c>
      <c r="B204" s="1">
        <v>7500</v>
      </c>
      <c r="C204" s="1">
        <v>0</v>
      </c>
      <c r="D204" s="1">
        <v>0</v>
      </c>
      <c r="E204" s="1">
        <f>SUM(B204:D204)</f>
        <v>7500</v>
      </c>
      <c r="F204" s="4">
        <v>1</v>
      </c>
      <c r="G204" t="s">
        <v>432</v>
      </c>
    </row>
    <row r="205" spans="1:7" ht="12.75">
      <c r="A205" t="s">
        <v>240</v>
      </c>
      <c r="B205" s="1">
        <v>10500</v>
      </c>
      <c r="C205" s="1">
        <v>0</v>
      </c>
      <c r="D205" s="1">
        <v>0</v>
      </c>
      <c r="E205" s="1">
        <f>SUM(B205:D205)</f>
        <v>10500</v>
      </c>
      <c r="F205" s="4">
        <v>1</v>
      </c>
      <c r="G205" t="s">
        <v>392</v>
      </c>
    </row>
    <row r="206" spans="1:7" ht="12.75">
      <c r="A206" t="s">
        <v>241</v>
      </c>
      <c r="B206" s="1">
        <v>10500</v>
      </c>
      <c r="C206" s="1">
        <v>0</v>
      </c>
      <c r="D206" s="1">
        <v>0</v>
      </c>
      <c r="E206" s="1">
        <f>SUM(B206:D206)</f>
        <v>10500</v>
      </c>
      <c r="F206" s="4">
        <v>1</v>
      </c>
      <c r="G206" t="s">
        <v>395</v>
      </c>
    </row>
    <row r="207" spans="1:7" ht="12.75">
      <c r="A207" t="s">
        <v>242</v>
      </c>
      <c r="B207" s="1">
        <v>33000</v>
      </c>
      <c r="C207" s="1">
        <v>2066.86</v>
      </c>
      <c r="D207" s="1">
        <v>2025</v>
      </c>
      <c r="E207" s="1">
        <f>SUM(B207:D207)</f>
        <v>37091.86</v>
      </c>
      <c r="F207" s="4">
        <v>1</v>
      </c>
      <c r="G207" t="s">
        <v>419</v>
      </c>
    </row>
    <row r="208" spans="1:7" ht="12.75">
      <c r="A208" t="s">
        <v>243</v>
      </c>
      <c r="B208" s="1">
        <v>6000</v>
      </c>
      <c r="C208" s="1">
        <v>0</v>
      </c>
      <c r="D208" s="1">
        <v>0</v>
      </c>
      <c r="E208" s="1">
        <f>SUM(B208:D208)</f>
        <v>6000</v>
      </c>
      <c r="F208" s="4">
        <v>1</v>
      </c>
      <c r="G208" t="s">
        <v>432</v>
      </c>
    </row>
    <row r="209" spans="1:7" ht="12.75">
      <c r="A209" t="s">
        <v>244</v>
      </c>
      <c r="B209" s="1">
        <v>7500</v>
      </c>
      <c r="C209" s="1">
        <v>0</v>
      </c>
      <c r="D209" s="1">
        <v>0</v>
      </c>
      <c r="E209" s="1">
        <f>SUM(B209:D209)</f>
        <v>7500</v>
      </c>
      <c r="F209" s="4">
        <v>1</v>
      </c>
      <c r="G209" t="s">
        <v>432</v>
      </c>
    </row>
    <row r="210" spans="1:7" ht="12.75">
      <c r="A210" t="s">
        <v>245</v>
      </c>
      <c r="B210" s="1">
        <v>9000</v>
      </c>
      <c r="C210" s="1">
        <v>250</v>
      </c>
      <c r="D210" s="1">
        <v>0</v>
      </c>
      <c r="E210" s="1">
        <f>SUM(B210:D210)</f>
        <v>9250</v>
      </c>
      <c r="F210" s="4">
        <v>1</v>
      </c>
      <c r="G210" t="s">
        <v>437</v>
      </c>
    </row>
    <row r="211" spans="1:7" ht="12.75">
      <c r="A211" t="s">
        <v>246</v>
      </c>
      <c r="B211" s="1">
        <v>12500</v>
      </c>
      <c r="C211" s="1">
        <v>0</v>
      </c>
      <c r="D211" s="1">
        <v>0</v>
      </c>
      <c r="E211" s="1">
        <f>SUM(B211:D211)</f>
        <v>12500</v>
      </c>
      <c r="F211" s="4">
        <v>1</v>
      </c>
      <c r="G211" t="s">
        <v>419</v>
      </c>
    </row>
    <row r="212" spans="1:7" ht="12.75">
      <c r="A212" t="s">
        <v>247</v>
      </c>
      <c r="B212" s="1">
        <v>10000</v>
      </c>
      <c r="C212" s="1">
        <v>0</v>
      </c>
      <c r="D212" s="1">
        <v>0</v>
      </c>
      <c r="E212" s="1">
        <f>SUM(B212:D212)</f>
        <v>10000</v>
      </c>
      <c r="F212" s="4">
        <v>1</v>
      </c>
      <c r="G212" t="s">
        <v>437</v>
      </c>
    </row>
    <row r="213" spans="1:7" ht="12.75">
      <c r="A213" t="s">
        <v>248</v>
      </c>
      <c r="B213" s="1">
        <v>21000</v>
      </c>
      <c r="C213" s="1">
        <v>0</v>
      </c>
      <c r="D213" s="1">
        <v>0</v>
      </c>
      <c r="E213" s="1">
        <f>SUM(B213:D213)</f>
        <v>21000</v>
      </c>
      <c r="F213" s="4">
        <v>1</v>
      </c>
      <c r="G213" t="s">
        <v>411</v>
      </c>
    </row>
    <row r="214" spans="1:7" ht="12.75">
      <c r="A214" t="s">
        <v>249</v>
      </c>
      <c r="B214" s="1">
        <v>7500</v>
      </c>
      <c r="C214" s="1">
        <v>250</v>
      </c>
      <c r="D214" s="1">
        <v>0</v>
      </c>
      <c r="E214" s="1">
        <f>SUM(B214:D214)</f>
        <v>7750</v>
      </c>
      <c r="F214" s="4">
        <v>1</v>
      </c>
      <c r="G214" t="s">
        <v>438</v>
      </c>
    </row>
    <row r="215" spans="1:7" ht="12.75">
      <c r="A215" t="s">
        <v>250</v>
      </c>
      <c r="B215" s="1">
        <v>21000</v>
      </c>
      <c r="C215" s="1">
        <v>250</v>
      </c>
      <c r="D215" s="1">
        <v>0</v>
      </c>
      <c r="E215" s="1">
        <f>SUM(B215:D215)</f>
        <v>21250</v>
      </c>
      <c r="F215" s="4">
        <v>1</v>
      </c>
      <c r="G215" t="s">
        <v>414</v>
      </c>
    </row>
    <row r="216" spans="1:7" ht="12.75">
      <c r="A216" t="s">
        <v>252</v>
      </c>
      <c r="B216" s="1">
        <v>14499.99</v>
      </c>
      <c r="C216" s="1">
        <v>0</v>
      </c>
      <c r="D216" s="1">
        <v>0</v>
      </c>
      <c r="E216" s="1">
        <f>SUM(B216:D216)</f>
        <v>14499.99</v>
      </c>
      <c r="F216" s="4">
        <v>1</v>
      </c>
      <c r="G216" t="s">
        <v>392</v>
      </c>
    </row>
    <row r="217" spans="1:7" ht="12.75">
      <c r="A217" t="s">
        <v>134</v>
      </c>
      <c r="B217" s="1">
        <v>15000</v>
      </c>
      <c r="C217" s="1">
        <v>0</v>
      </c>
      <c r="D217" s="1">
        <v>1695.01</v>
      </c>
      <c r="E217" s="1">
        <f>SUM(B217:D217)</f>
        <v>16695.01</v>
      </c>
      <c r="F217" s="4">
        <v>1</v>
      </c>
      <c r="G217" t="s">
        <v>414</v>
      </c>
    </row>
    <row r="218" spans="1:7" ht="12.75">
      <c r="A218" t="s">
        <v>135</v>
      </c>
      <c r="B218" s="1">
        <v>4500</v>
      </c>
      <c r="C218" s="1">
        <v>0</v>
      </c>
      <c r="D218" s="1">
        <v>0</v>
      </c>
      <c r="E218" s="1">
        <f>SUM(B218:D218)</f>
        <v>4500</v>
      </c>
      <c r="F218" s="4">
        <v>1</v>
      </c>
      <c r="G218" t="s">
        <v>405</v>
      </c>
    </row>
    <row r="219" spans="1:7" ht="12.75">
      <c r="A219" t="s">
        <v>136</v>
      </c>
      <c r="B219" s="1">
        <v>12000</v>
      </c>
      <c r="C219" s="1">
        <v>0</v>
      </c>
      <c r="D219" s="1">
        <v>0</v>
      </c>
      <c r="E219" s="1">
        <f>SUM(B219:D219)</f>
        <v>12000</v>
      </c>
      <c r="F219" s="4">
        <v>1</v>
      </c>
      <c r="G219" t="s">
        <v>398</v>
      </c>
    </row>
    <row r="220" spans="1:7" ht="12.75">
      <c r="A220" t="s">
        <v>139</v>
      </c>
      <c r="B220" s="1">
        <v>39000</v>
      </c>
      <c r="C220" s="1">
        <v>250</v>
      </c>
      <c r="D220" s="1">
        <v>0</v>
      </c>
      <c r="E220" s="1">
        <f>SUM(B220:D220)</f>
        <v>39250</v>
      </c>
      <c r="F220" s="4">
        <v>1</v>
      </c>
      <c r="G220" t="s">
        <v>392</v>
      </c>
    </row>
    <row r="221" spans="1:7" ht="12.75">
      <c r="A221" t="s">
        <v>140</v>
      </c>
      <c r="B221" s="1">
        <v>30000</v>
      </c>
      <c r="C221" s="1">
        <v>0</v>
      </c>
      <c r="D221" s="1">
        <v>0</v>
      </c>
      <c r="E221" s="1">
        <f>SUM(B221:D221)</f>
        <v>30000</v>
      </c>
      <c r="F221" s="4">
        <v>1</v>
      </c>
      <c r="G221" t="s">
        <v>414</v>
      </c>
    </row>
    <row r="222" spans="1:7" ht="12.75">
      <c r="A222" t="s">
        <v>141</v>
      </c>
      <c r="B222" s="1">
        <v>50000</v>
      </c>
      <c r="C222" s="1">
        <v>250</v>
      </c>
      <c r="D222" s="1">
        <v>0</v>
      </c>
      <c r="E222" s="1">
        <f>SUM(B222:D222)</f>
        <v>50250</v>
      </c>
      <c r="F222" s="4">
        <v>1</v>
      </c>
      <c r="G222" t="s">
        <v>416</v>
      </c>
    </row>
    <row r="223" spans="1:7" ht="12.75">
      <c r="A223" t="s">
        <v>142</v>
      </c>
      <c r="B223" s="1">
        <v>13500</v>
      </c>
      <c r="C223" s="1">
        <v>3330.8</v>
      </c>
      <c r="D223" s="1">
        <v>3675.7</v>
      </c>
      <c r="E223" s="1">
        <f>SUM(B223:D223)</f>
        <v>20506.5</v>
      </c>
      <c r="F223" s="4">
        <v>1</v>
      </c>
      <c r="G223" t="s">
        <v>395</v>
      </c>
    </row>
    <row r="224" spans="1:7" ht="12.75">
      <c r="A224" t="s">
        <v>143</v>
      </c>
      <c r="B224" s="1">
        <v>24000</v>
      </c>
      <c r="C224" s="1">
        <v>250</v>
      </c>
      <c r="D224" s="1">
        <v>0</v>
      </c>
      <c r="E224" s="1">
        <f>SUM(B224:D224)</f>
        <v>24250</v>
      </c>
      <c r="F224" s="4">
        <v>1</v>
      </c>
      <c r="G224" t="s">
        <v>434</v>
      </c>
    </row>
    <row r="225" spans="1:7" ht="12.75">
      <c r="A225" t="s">
        <v>144</v>
      </c>
      <c r="B225" s="1">
        <v>15000</v>
      </c>
      <c r="C225" s="1">
        <v>0</v>
      </c>
      <c r="D225" s="1">
        <v>0</v>
      </c>
      <c r="E225" s="1">
        <f>SUM(B225:D225)</f>
        <v>15000</v>
      </c>
      <c r="F225" s="4">
        <v>1</v>
      </c>
      <c r="G225" t="s">
        <v>392</v>
      </c>
    </row>
    <row r="226" spans="1:7" ht="12.75">
      <c r="A226" t="s">
        <v>146</v>
      </c>
      <c r="B226" s="1">
        <v>30250</v>
      </c>
      <c r="C226" s="1">
        <v>0</v>
      </c>
      <c r="D226" s="1">
        <v>0</v>
      </c>
      <c r="E226" s="1">
        <f>SUM(B226:D226)</f>
        <v>30250</v>
      </c>
      <c r="F226" s="4">
        <v>1</v>
      </c>
      <c r="G226" t="s">
        <v>411</v>
      </c>
    </row>
    <row r="227" spans="1:7" ht="12.75">
      <c r="A227" t="s">
        <v>147</v>
      </c>
      <c r="B227" s="1">
        <v>7500</v>
      </c>
      <c r="C227" s="1">
        <v>0</v>
      </c>
      <c r="D227" s="1">
        <v>0</v>
      </c>
      <c r="E227" s="1">
        <f>SUM(B227:D227)</f>
        <v>7500</v>
      </c>
      <c r="F227" s="4">
        <v>1</v>
      </c>
      <c r="G227" t="s">
        <v>407</v>
      </c>
    </row>
    <row r="228" spans="1:7" ht="12.75">
      <c r="A228" t="s">
        <v>148</v>
      </c>
      <c r="B228" s="1">
        <v>17500</v>
      </c>
      <c r="C228" s="1">
        <v>0</v>
      </c>
      <c r="D228" s="1">
        <v>4034.6</v>
      </c>
      <c r="E228" s="1">
        <f>SUM(B228:D228)</f>
        <v>21534.6</v>
      </c>
      <c r="F228" s="4">
        <v>1</v>
      </c>
      <c r="G228" t="s">
        <v>395</v>
      </c>
    </row>
    <row r="229" spans="1:7" ht="12.75">
      <c r="A229" t="s">
        <v>150</v>
      </c>
      <c r="B229" s="1">
        <v>0</v>
      </c>
      <c r="C229" s="1">
        <v>0</v>
      </c>
      <c r="D229" s="1">
        <v>6334.49</v>
      </c>
      <c r="E229" s="1">
        <f>SUM(B229:D229)</f>
        <v>6334.49</v>
      </c>
      <c r="F229" s="4">
        <v>1</v>
      </c>
      <c r="G229" t="s">
        <v>396</v>
      </c>
    </row>
    <row r="230" spans="1:7" ht="12.75">
      <c r="A230" t="s">
        <v>151</v>
      </c>
      <c r="B230" s="1">
        <v>9000</v>
      </c>
      <c r="C230" s="1">
        <v>0</v>
      </c>
      <c r="D230" s="1">
        <v>0</v>
      </c>
      <c r="E230" s="1">
        <f>SUM(B230:D230)</f>
        <v>9000</v>
      </c>
      <c r="F230" s="4">
        <v>1</v>
      </c>
      <c r="G230" t="s">
        <v>405</v>
      </c>
    </row>
    <row r="231" spans="1:7" ht="12.75">
      <c r="A231" t="s">
        <v>152</v>
      </c>
      <c r="B231" s="1">
        <v>0</v>
      </c>
      <c r="C231" s="1">
        <v>0</v>
      </c>
      <c r="D231" s="1">
        <v>0</v>
      </c>
      <c r="E231" s="1">
        <f>SUM(B231:D231)</f>
        <v>0</v>
      </c>
      <c r="F231" s="4">
        <v>1</v>
      </c>
      <c r="G231" t="s">
        <v>406</v>
      </c>
    </row>
    <row r="232" spans="1:7" ht="12.75">
      <c r="A232" t="s">
        <v>153</v>
      </c>
      <c r="B232" s="1">
        <v>12000</v>
      </c>
      <c r="C232" s="1">
        <v>0</v>
      </c>
      <c r="D232" s="1">
        <v>0</v>
      </c>
      <c r="E232" s="1">
        <f>SUM(B232:D232)</f>
        <v>12000</v>
      </c>
      <c r="F232" s="4">
        <v>1</v>
      </c>
      <c r="G232" t="s">
        <v>392</v>
      </c>
    </row>
    <row r="233" spans="1:7" ht="12.75">
      <c r="A233" t="s">
        <v>154</v>
      </c>
      <c r="B233" s="1">
        <v>15000</v>
      </c>
      <c r="C233" s="1">
        <v>5200</v>
      </c>
      <c r="D233" s="1">
        <v>330</v>
      </c>
      <c r="E233" s="1">
        <f>SUM(B233:D233)</f>
        <v>20530</v>
      </c>
      <c r="F233" s="4">
        <v>1</v>
      </c>
      <c r="G233" t="s">
        <v>439</v>
      </c>
    </row>
    <row r="234" spans="1:7" ht="12.75">
      <c r="A234" t="s">
        <v>155</v>
      </c>
      <c r="B234" s="1">
        <v>4500</v>
      </c>
      <c r="C234" s="1">
        <v>250</v>
      </c>
      <c r="D234" s="1">
        <v>735.6</v>
      </c>
      <c r="E234" s="1">
        <f>SUM(B234:D234)</f>
        <v>5485.6</v>
      </c>
      <c r="F234" s="4">
        <v>1</v>
      </c>
      <c r="G234" t="s">
        <v>416</v>
      </c>
    </row>
    <row r="235" spans="1:7" ht="12.75">
      <c r="A235" t="s">
        <v>156</v>
      </c>
      <c r="B235" s="1">
        <v>2789.13</v>
      </c>
      <c r="C235" s="1">
        <v>0</v>
      </c>
      <c r="D235" s="1">
        <v>0</v>
      </c>
      <c r="E235" s="1">
        <f>SUM(B235:D235)</f>
        <v>2789.13</v>
      </c>
      <c r="F235" s="4">
        <v>1</v>
      </c>
      <c r="G235" t="s">
        <v>392</v>
      </c>
    </row>
    <row r="236" spans="1:7" ht="12.75">
      <c r="A236" t="s">
        <v>157</v>
      </c>
      <c r="B236" s="1">
        <v>0</v>
      </c>
      <c r="C236" s="1">
        <v>0</v>
      </c>
      <c r="D236" s="1">
        <v>0</v>
      </c>
      <c r="E236" s="1">
        <f>SUM(B236:D236)</f>
        <v>0</v>
      </c>
      <c r="F236" s="4">
        <v>1</v>
      </c>
      <c r="G236" t="s">
        <v>440</v>
      </c>
    </row>
    <row r="237" spans="1:7" ht="12.75">
      <c r="A237" t="s">
        <v>158</v>
      </c>
      <c r="B237" s="1">
        <v>15000</v>
      </c>
      <c r="C237" s="1">
        <v>0</v>
      </c>
      <c r="D237" s="1">
        <v>3380.46</v>
      </c>
      <c r="E237" s="1">
        <f>SUM(B237:D237)</f>
        <v>18380.46</v>
      </c>
      <c r="F237" s="4">
        <v>1</v>
      </c>
      <c r="G237" t="s">
        <v>414</v>
      </c>
    </row>
    <row r="238" spans="1:7" ht="12.75">
      <c r="A238" t="s">
        <v>159</v>
      </c>
      <c r="B238" s="1">
        <v>0</v>
      </c>
      <c r="C238" s="1">
        <v>0</v>
      </c>
      <c r="D238" s="1">
        <v>0</v>
      </c>
      <c r="E238" s="1">
        <f>SUM(B238:D238)</f>
        <v>0</v>
      </c>
      <c r="F238" s="4">
        <v>1</v>
      </c>
      <c r="G238" t="s">
        <v>406</v>
      </c>
    </row>
    <row r="239" spans="1:7" ht="12.75">
      <c r="A239" t="s">
        <v>160</v>
      </c>
      <c r="B239" s="1">
        <v>4000</v>
      </c>
      <c r="C239" s="1">
        <v>250</v>
      </c>
      <c r="D239" s="1">
        <v>0</v>
      </c>
      <c r="E239" s="1">
        <f>SUM(B239:D239)</f>
        <v>4250</v>
      </c>
      <c r="F239" s="4">
        <v>1</v>
      </c>
      <c r="G239" t="s">
        <v>437</v>
      </c>
    </row>
    <row r="240" spans="1:7" ht="12.75">
      <c r="A240" t="s">
        <v>161</v>
      </c>
      <c r="B240" s="1">
        <v>7500</v>
      </c>
      <c r="C240" s="1">
        <v>0</v>
      </c>
      <c r="D240" s="1">
        <v>0</v>
      </c>
      <c r="E240" s="1">
        <f>SUM(B240:D240)</f>
        <v>7500</v>
      </c>
      <c r="F240" s="4">
        <v>1</v>
      </c>
      <c r="G240" t="s">
        <v>419</v>
      </c>
    </row>
    <row r="241" spans="1:7" ht="12.75">
      <c r="A241" t="s">
        <v>162</v>
      </c>
      <c r="B241" s="1">
        <v>10500</v>
      </c>
      <c r="C241" s="1">
        <v>0</v>
      </c>
      <c r="D241" s="1">
        <v>0</v>
      </c>
      <c r="E241" s="1">
        <f>SUM(B241:D241)</f>
        <v>10500</v>
      </c>
      <c r="F241" s="4">
        <v>1</v>
      </c>
      <c r="G241" t="s">
        <v>393</v>
      </c>
    </row>
    <row r="242" spans="1:7" ht="12.75">
      <c r="A242" t="s">
        <v>163</v>
      </c>
      <c r="B242" s="1">
        <v>20000</v>
      </c>
      <c r="C242" s="1">
        <v>0</v>
      </c>
      <c r="D242" s="1">
        <v>0</v>
      </c>
      <c r="E242" s="1">
        <f>SUM(B242:D242)</f>
        <v>20000</v>
      </c>
      <c r="F242" s="4">
        <v>1</v>
      </c>
      <c r="G242" t="s">
        <v>392</v>
      </c>
    </row>
    <row r="243" spans="1:7" ht="12.75">
      <c r="A243" t="s">
        <v>164</v>
      </c>
      <c r="B243" s="1">
        <v>6000</v>
      </c>
      <c r="C243" s="1">
        <v>1472.01</v>
      </c>
      <c r="D243" s="1">
        <v>0</v>
      </c>
      <c r="E243" s="1">
        <f>SUM(B243:D243)</f>
        <v>7472.01</v>
      </c>
      <c r="F243" s="4">
        <v>1</v>
      </c>
      <c r="G243" t="s">
        <v>411</v>
      </c>
    </row>
    <row r="244" spans="1:7" ht="12.75">
      <c r="A244" t="s">
        <v>165</v>
      </c>
      <c r="B244" s="1">
        <v>15000</v>
      </c>
      <c r="C244" s="1">
        <v>185.11</v>
      </c>
      <c r="D244" s="1">
        <v>0</v>
      </c>
      <c r="E244" s="1">
        <f>SUM(B244:D244)</f>
        <v>15185.11</v>
      </c>
      <c r="F244" s="4">
        <v>1</v>
      </c>
      <c r="G244" t="s">
        <v>419</v>
      </c>
    </row>
    <row r="245" spans="1:7" ht="12.75">
      <c r="A245" t="s">
        <v>166</v>
      </c>
      <c r="B245" s="1">
        <v>16500</v>
      </c>
      <c r="C245" s="1">
        <v>250</v>
      </c>
      <c r="D245" s="1">
        <v>0</v>
      </c>
      <c r="E245" s="1">
        <f>SUM(B245:D245)</f>
        <v>16750</v>
      </c>
      <c r="F245" s="4">
        <v>1</v>
      </c>
      <c r="G245" t="s">
        <v>411</v>
      </c>
    </row>
    <row r="246" spans="1:7" ht="12.75">
      <c r="A246" t="s">
        <v>167</v>
      </c>
      <c r="B246" s="1">
        <v>15000</v>
      </c>
      <c r="C246" s="1">
        <v>0</v>
      </c>
      <c r="D246" s="1">
        <v>5056.78</v>
      </c>
      <c r="E246" s="1">
        <f>SUM(B246:D246)</f>
        <v>20056.78</v>
      </c>
      <c r="F246" s="4">
        <v>1</v>
      </c>
      <c r="G246" t="s">
        <v>409</v>
      </c>
    </row>
    <row r="247" spans="1:7" ht="12.75">
      <c r="A247" t="s">
        <v>168</v>
      </c>
      <c r="B247" s="1">
        <v>12000</v>
      </c>
      <c r="C247" s="1">
        <v>461</v>
      </c>
      <c r="D247" s="1">
        <v>4307.5</v>
      </c>
      <c r="E247" s="1">
        <f>SUM(B247:D247)</f>
        <v>16768.5</v>
      </c>
      <c r="F247" s="4">
        <v>1</v>
      </c>
      <c r="G247" t="s">
        <v>414</v>
      </c>
    </row>
    <row r="248" spans="1:7" ht="12.75">
      <c r="A248" t="s">
        <v>169</v>
      </c>
      <c r="B248" s="1">
        <v>4500</v>
      </c>
      <c r="C248" s="1">
        <v>0</v>
      </c>
      <c r="D248" s="1">
        <v>0</v>
      </c>
      <c r="E248" s="1">
        <f>SUM(B248:D248)</f>
        <v>4500</v>
      </c>
      <c r="F248" s="4">
        <v>1</v>
      </c>
      <c r="G248" t="s">
        <v>406</v>
      </c>
    </row>
    <row r="249" spans="1:7" ht="12.75">
      <c r="A249" t="s">
        <v>170</v>
      </c>
      <c r="B249" s="1">
        <v>15000</v>
      </c>
      <c r="C249" s="1">
        <v>0</v>
      </c>
      <c r="D249" s="1">
        <v>4910.98</v>
      </c>
      <c r="E249" s="1">
        <f>SUM(B249:D249)</f>
        <v>19910.98</v>
      </c>
      <c r="F249" s="4">
        <v>1</v>
      </c>
      <c r="G249" t="s">
        <v>401</v>
      </c>
    </row>
    <row r="250" spans="1:7" ht="12.75">
      <c r="A250" t="s">
        <v>171</v>
      </c>
      <c r="B250" s="1">
        <v>13200</v>
      </c>
      <c r="C250" s="1">
        <v>1000</v>
      </c>
      <c r="D250" s="1">
        <v>5000</v>
      </c>
      <c r="E250" s="1">
        <f>SUM(B250:D250)</f>
        <v>19200</v>
      </c>
      <c r="F250" s="4">
        <v>1</v>
      </c>
      <c r="G250" t="s">
        <v>441</v>
      </c>
    </row>
    <row r="251" spans="1:7" ht="12.75">
      <c r="A251" t="s">
        <v>172</v>
      </c>
      <c r="B251" s="1">
        <v>10500</v>
      </c>
      <c r="C251" s="1">
        <v>0</v>
      </c>
      <c r="D251" s="1">
        <v>2910</v>
      </c>
      <c r="E251" s="1">
        <f>SUM(B251:D251)</f>
        <v>13410</v>
      </c>
      <c r="F251" s="4">
        <v>1</v>
      </c>
      <c r="G251" t="s">
        <v>407</v>
      </c>
    </row>
    <row r="252" spans="1:7" ht="12.75">
      <c r="A252" t="s">
        <v>173</v>
      </c>
      <c r="B252" s="1">
        <v>7500</v>
      </c>
      <c r="C252" s="1">
        <v>0</v>
      </c>
      <c r="D252" s="1">
        <v>0</v>
      </c>
      <c r="E252" s="1">
        <f>SUM(B252:D252)</f>
        <v>7500</v>
      </c>
      <c r="F252" s="4">
        <v>1</v>
      </c>
      <c r="G252" t="s">
        <v>426</v>
      </c>
    </row>
    <row r="253" spans="1:7" ht="12.75">
      <c r="A253" t="s">
        <v>175</v>
      </c>
      <c r="B253" s="1">
        <v>0</v>
      </c>
      <c r="C253" s="1">
        <v>0</v>
      </c>
      <c r="D253" s="1">
        <v>0</v>
      </c>
      <c r="E253" s="1">
        <f>SUM(B253:D253)</f>
        <v>0</v>
      </c>
      <c r="F253" s="4">
        <v>1</v>
      </c>
      <c r="G253" t="s">
        <v>414</v>
      </c>
    </row>
    <row r="254" spans="1:7" ht="12.75">
      <c r="A254" t="s">
        <v>176</v>
      </c>
      <c r="B254" s="1">
        <v>27000</v>
      </c>
      <c r="C254" s="1">
        <v>0</v>
      </c>
      <c r="D254" s="1">
        <v>0</v>
      </c>
      <c r="E254" s="1">
        <f>SUM(B254:D254)</f>
        <v>27000</v>
      </c>
      <c r="F254" s="4">
        <v>1</v>
      </c>
      <c r="G254" t="s">
        <v>403</v>
      </c>
    </row>
    <row r="255" spans="1:7" ht="12.75">
      <c r="A255" t="s">
        <v>177</v>
      </c>
      <c r="B255" s="1">
        <v>7500</v>
      </c>
      <c r="C255" s="1">
        <v>0</v>
      </c>
      <c r="D255" s="1">
        <v>0</v>
      </c>
      <c r="E255" s="1">
        <f>SUM(B255:D255)</f>
        <v>7500</v>
      </c>
      <c r="F255" s="4">
        <v>1</v>
      </c>
      <c r="G255" t="s">
        <v>420</v>
      </c>
    </row>
    <row r="256" spans="1:7" ht="12.75">
      <c r="A256" t="s">
        <v>178</v>
      </c>
      <c r="B256" s="1">
        <v>6000</v>
      </c>
      <c r="C256" s="1">
        <v>0</v>
      </c>
      <c r="D256" s="1">
        <v>930</v>
      </c>
      <c r="E256" s="1">
        <f>SUM(B256:D256)</f>
        <v>6930</v>
      </c>
      <c r="F256" s="4">
        <v>1</v>
      </c>
      <c r="G256" t="s">
        <v>403</v>
      </c>
    </row>
    <row r="257" spans="1:7" ht="12.75">
      <c r="A257" t="s">
        <v>179</v>
      </c>
      <c r="B257" s="1">
        <v>2750</v>
      </c>
      <c r="C257" s="1">
        <v>0</v>
      </c>
      <c r="D257" s="1">
        <v>0</v>
      </c>
      <c r="E257" s="1">
        <f>SUM(B257:D257)</f>
        <v>2750</v>
      </c>
      <c r="F257" s="4">
        <v>1</v>
      </c>
      <c r="G257" t="s">
        <v>442</v>
      </c>
    </row>
    <row r="258" spans="1:7" ht="12.75">
      <c r="A258" t="s">
        <v>180</v>
      </c>
      <c r="B258" s="1">
        <v>9000</v>
      </c>
      <c r="C258" s="1">
        <v>0</v>
      </c>
      <c r="D258" s="1">
        <v>0</v>
      </c>
      <c r="E258" s="1">
        <f>SUM(B258:D258)</f>
        <v>9000</v>
      </c>
      <c r="F258" s="4">
        <v>1</v>
      </c>
      <c r="G258" t="s">
        <v>419</v>
      </c>
    </row>
    <row r="259" spans="1:7" ht="12.75">
      <c r="A259" t="s">
        <v>181</v>
      </c>
      <c r="B259" s="1">
        <v>8750</v>
      </c>
      <c r="C259" s="1">
        <v>0</v>
      </c>
      <c r="D259" s="1">
        <v>0</v>
      </c>
      <c r="E259" s="1">
        <f>SUM(B259:D259)</f>
        <v>8750</v>
      </c>
      <c r="F259" s="4">
        <v>1</v>
      </c>
      <c r="G259" t="s">
        <v>419</v>
      </c>
    </row>
    <row r="260" spans="1:7" ht="12.75">
      <c r="A260" t="s">
        <v>182</v>
      </c>
      <c r="B260" s="1">
        <v>6249</v>
      </c>
      <c r="C260" s="1">
        <v>0</v>
      </c>
      <c r="D260" s="1">
        <v>0</v>
      </c>
      <c r="E260" s="1">
        <f>SUM(B260:D260)</f>
        <v>6249</v>
      </c>
      <c r="F260" s="4">
        <v>1</v>
      </c>
      <c r="G260" t="s">
        <v>414</v>
      </c>
    </row>
    <row r="261" spans="1:7" ht="12.75">
      <c r="A261" t="s">
        <v>183</v>
      </c>
      <c r="B261" s="1">
        <v>55000</v>
      </c>
      <c r="C261" s="1">
        <v>0</v>
      </c>
      <c r="D261" s="1">
        <v>0</v>
      </c>
      <c r="E261" s="1">
        <f>SUM(B261:D261)</f>
        <v>55000</v>
      </c>
      <c r="F261" s="4">
        <v>1</v>
      </c>
      <c r="G261" t="s">
        <v>404</v>
      </c>
    </row>
    <row r="262" spans="1:7" ht="12.75">
      <c r="A262" t="s">
        <v>184</v>
      </c>
      <c r="B262" s="1">
        <v>7305</v>
      </c>
      <c r="C262" s="1">
        <v>0</v>
      </c>
      <c r="D262" s="1">
        <v>0</v>
      </c>
      <c r="E262" s="1">
        <f>SUM(B262:D262)</f>
        <v>7305</v>
      </c>
      <c r="F262" s="4">
        <v>1</v>
      </c>
      <c r="G262" t="s">
        <v>407</v>
      </c>
    </row>
    <row r="263" spans="1:7" ht="12.75">
      <c r="A263" t="s">
        <v>185</v>
      </c>
      <c r="B263" s="1">
        <v>6000</v>
      </c>
      <c r="C263" s="1">
        <v>0</v>
      </c>
      <c r="D263" s="1">
        <v>0</v>
      </c>
      <c r="E263" s="1">
        <f>SUM(B263:D263)</f>
        <v>6000</v>
      </c>
      <c r="F263" s="4">
        <v>1</v>
      </c>
      <c r="G263" t="s">
        <v>419</v>
      </c>
    </row>
    <row r="264" spans="1:7" ht="12.75">
      <c r="A264" t="s">
        <v>186</v>
      </c>
      <c r="B264" s="1">
        <v>12000</v>
      </c>
      <c r="C264" s="1">
        <v>0</v>
      </c>
      <c r="D264" s="1">
        <v>16835.68</v>
      </c>
      <c r="E264" s="1">
        <f>SUM(B264:D264)</f>
        <v>28835.68</v>
      </c>
      <c r="F264" s="4">
        <v>1</v>
      </c>
      <c r="G264" t="s">
        <v>416</v>
      </c>
    </row>
    <row r="265" spans="1:7" ht="12.75">
      <c r="A265" t="s">
        <v>187</v>
      </c>
      <c r="B265" s="1">
        <v>35000</v>
      </c>
      <c r="C265" s="1">
        <v>847.5</v>
      </c>
      <c r="D265" s="1">
        <v>0</v>
      </c>
      <c r="E265" s="1">
        <f>SUM(B265:D265)</f>
        <v>35847.5</v>
      </c>
      <c r="F265" s="4">
        <v>1</v>
      </c>
      <c r="G265" t="s">
        <v>436</v>
      </c>
    </row>
    <row r="266" spans="1:7" ht="12.75">
      <c r="A266" t="s">
        <v>188</v>
      </c>
      <c r="B266" s="1">
        <v>15000</v>
      </c>
      <c r="C266" s="1">
        <v>0</v>
      </c>
      <c r="D266" s="1">
        <v>0</v>
      </c>
      <c r="E266" s="1">
        <f>SUM(B266:D266)</f>
        <v>15000</v>
      </c>
      <c r="F266" s="4">
        <v>1</v>
      </c>
      <c r="G266" t="s">
        <v>411</v>
      </c>
    </row>
    <row r="267" spans="1:7" ht="12.75">
      <c r="A267" t="s">
        <v>189</v>
      </c>
      <c r="B267" s="1">
        <v>18200</v>
      </c>
      <c r="C267" s="1">
        <v>569.88</v>
      </c>
      <c r="D267" s="1">
        <v>0</v>
      </c>
      <c r="E267" s="1">
        <f>SUM(B267:D267)</f>
        <v>18769.88</v>
      </c>
      <c r="F267" s="4">
        <v>1</v>
      </c>
      <c r="G267" t="s">
        <v>419</v>
      </c>
    </row>
    <row r="268" spans="1:7" ht="12.75">
      <c r="A268" t="s">
        <v>82</v>
      </c>
      <c r="B268" s="1">
        <v>12000</v>
      </c>
      <c r="C268" s="1">
        <v>0</v>
      </c>
      <c r="D268" s="1">
        <v>0</v>
      </c>
      <c r="E268" s="1">
        <f>SUM(B268:D268)</f>
        <v>12000</v>
      </c>
      <c r="F268" s="4">
        <v>1</v>
      </c>
      <c r="G268" t="s">
        <v>436</v>
      </c>
    </row>
    <row r="269" spans="1:7" ht="12.75">
      <c r="A269" t="s">
        <v>83</v>
      </c>
      <c r="B269" s="1">
        <v>15000</v>
      </c>
      <c r="C269" s="1">
        <v>0</v>
      </c>
      <c r="D269" s="1">
        <v>858.8</v>
      </c>
      <c r="E269" s="1">
        <f>SUM(B269:D269)</f>
        <v>15858.8</v>
      </c>
      <c r="F269" s="4">
        <v>1</v>
      </c>
      <c r="G269" t="s">
        <v>414</v>
      </c>
    </row>
    <row r="270" spans="1:7" ht="12.75">
      <c r="A270" t="s">
        <v>84</v>
      </c>
      <c r="B270" s="1">
        <v>15000</v>
      </c>
      <c r="C270" s="1">
        <v>417.66</v>
      </c>
      <c r="D270" s="1">
        <v>14664.78</v>
      </c>
      <c r="E270" s="1">
        <f>SUM(B270:D270)</f>
        <v>30082.440000000002</v>
      </c>
      <c r="F270" s="4">
        <v>1</v>
      </c>
      <c r="G270" t="s">
        <v>416</v>
      </c>
    </row>
    <row r="271" spans="1:7" ht="12.75">
      <c r="A271" t="s">
        <v>85</v>
      </c>
      <c r="B271" s="1">
        <v>10000</v>
      </c>
      <c r="C271" s="1">
        <v>250</v>
      </c>
      <c r="D271" s="1">
        <v>0</v>
      </c>
      <c r="E271" s="1">
        <f>SUM(B271:D271)</f>
        <v>10250</v>
      </c>
      <c r="F271" s="4">
        <v>1</v>
      </c>
      <c r="G271" t="s">
        <v>407</v>
      </c>
    </row>
    <row r="272" spans="1:7" ht="12.75">
      <c r="A272" t="s">
        <v>86</v>
      </c>
      <c r="B272" s="1">
        <v>7500</v>
      </c>
      <c r="C272" s="1">
        <v>0</v>
      </c>
      <c r="D272" s="1">
        <v>0</v>
      </c>
      <c r="E272" s="1">
        <f>SUM(B272:D272)</f>
        <v>7500</v>
      </c>
      <c r="F272" s="4">
        <v>1</v>
      </c>
      <c r="G272" t="s">
        <v>397</v>
      </c>
    </row>
    <row r="273" spans="1:7" ht="12.75">
      <c r="A273" t="s">
        <v>87</v>
      </c>
      <c r="B273" s="1">
        <v>6000</v>
      </c>
      <c r="C273" s="1">
        <v>0</v>
      </c>
      <c r="D273" s="1">
        <v>6620.16</v>
      </c>
      <c r="E273" s="1">
        <f>SUM(B273:D273)</f>
        <v>12620.16</v>
      </c>
      <c r="F273" s="4">
        <v>1</v>
      </c>
      <c r="G273" t="s">
        <v>414</v>
      </c>
    </row>
    <row r="274" spans="1:7" ht="12.75">
      <c r="A274" t="s">
        <v>88</v>
      </c>
      <c r="B274" s="1">
        <v>13750</v>
      </c>
      <c r="C274" s="1">
        <v>0</v>
      </c>
      <c r="D274" s="1">
        <v>0</v>
      </c>
      <c r="E274" s="1">
        <f>SUM(B274:D274)</f>
        <v>13750</v>
      </c>
      <c r="F274" s="4">
        <v>1</v>
      </c>
      <c r="G274" t="s">
        <v>416</v>
      </c>
    </row>
    <row r="275" spans="1:7" ht="12.75">
      <c r="A275" t="s">
        <v>90</v>
      </c>
      <c r="B275" s="1">
        <v>13500</v>
      </c>
      <c r="C275" s="1">
        <v>250</v>
      </c>
      <c r="D275" s="1">
        <v>0</v>
      </c>
      <c r="E275" s="1">
        <f>SUM(B275:D275)</f>
        <v>13750</v>
      </c>
      <c r="F275" s="4">
        <v>1</v>
      </c>
      <c r="G275" t="s">
        <v>392</v>
      </c>
    </row>
    <row r="276" spans="1:7" ht="12.75">
      <c r="A276" t="s">
        <v>91</v>
      </c>
      <c r="B276" s="1">
        <v>6000</v>
      </c>
      <c r="C276" s="1">
        <v>250</v>
      </c>
      <c r="D276" s="1">
        <v>0</v>
      </c>
      <c r="E276" s="1">
        <f>SUM(B276:D276)</f>
        <v>6250</v>
      </c>
      <c r="F276" s="4">
        <v>1</v>
      </c>
      <c r="G276" t="s">
        <v>396</v>
      </c>
    </row>
    <row r="277" spans="1:7" ht="12.75">
      <c r="A277" t="s">
        <v>92</v>
      </c>
      <c r="B277" s="1">
        <v>18000</v>
      </c>
      <c r="C277" s="1">
        <v>0</v>
      </c>
      <c r="D277" s="1">
        <v>0</v>
      </c>
      <c r="E277" s="1">
        <f>SUM(B277:D277)</f>
        <v>18000</v>
      </c>
      <c r="F277" s="4">
        <v>1</v>
      </c>
      <c r="G277" t="s">
        <v>395</v>
      </c>
    </row>
    <row r="278" spans="1:7" ht="12.75">
      <c r="A278" t="s">
        <v>93</v>
      </c>
      <c r="B278" s="1">
        <v>10000</v>
      </c>
      <c r="C278" s="1">
        <v>250</v>
      </c>
      <c r="D278" s="1">
        <v>2827.5</v>
      </c>
      <c r="E278" s="1">
        <f>SUM(B278:D278)</f>
        <v>13077.5</v>
      </c>
      <c r="F278" s="4">
        <v>1</v>
      </c>
      <c r="G278" t="s">
        <v>395</v>
      </c>
    </row>
    <row r="279" spans="1:7" ht="12.75">
      <c r="A279" t="s">
        <v>94</v>
      </c>
      <c r="B279" s="1">
        <v>3750</v>
      </c>
      <c r="C279" s="1">
        <v>0</v>
      </c>
      <c r="D279" s="1">
        <v>225</v>
      </c>
      <c r="E279" s="1">
        <f>SUM(B279:D279)</f>
        <v>3975</v>
      </c>
      <c r="F279" s="4">
        <v>1</v>
      </c>
      <c r="G279" t="s">
        <v>392</v>
      </c>
    </row>
    <row r="280" spans="1:7" ht="12.75">
      <c r="A280" t="s">
        <v>95</v>
      </c>
      <c r="B280" s="1">
        <v>15000</v>
      </c>
      <c r="C280" s="1">
        <v>250</v>
      </c>
      <c r="D280" s="1">
        <v>0</v>
      </c>
      <c r="E280" s="1">
        <f>SUM(B280:D280)</f>
        <v>15250</v>
      </c>
      <c r="F280" s="4">
        <v>1</v>
      </c>
      <c r="G280" t="s">
        <v>400</v>
      </c>
    </row>
    <row r="281" spans="1:7" ht="12.75">
      <c r="A281" t="s">
        <v>96</v>
      </c>
      <c r="B281" s="1">
        <v>9999</v>
      </c>
      <c r="C281" s="1">
        <v>0</v>
      </c>
      <c r="D281" s="1">
        <v>0</v>
      </c>
      <c r="E281" s="1">
        <f>SUM(B281:D281)</f>
        <v>9999</v>
      </c>
      <c r="F281" s="4">
        <v>1</v>
      </c>
      <c r="G281" t="s">
        <v>392</v>
      </c>
    </row>
    <row r="282" spans="1:7" ht="12.75">
      <c r="A282" t="s">
        <v>97</v>
      </c>
      <c r="B282" s="1">
        <v>6000</v>
      </c>
      <c r="C282" s="1">
        <v>0</v>
      </c>
      <c r="D282" s="1">
        <v>3113.29</v>
      </c>
      <c r="E282" s="1">
        <f>SUM(B282:D282)</f>
        <v>9113.29</v>
      </c>
      <c r="F282" s="4">
        <v>1</v>
      </c>
      <c r="G282" t="s">
        <v>392</v>
      </c>
    </row>
    <row r="283" spans="1:7" ht="12.75">
      <c r="A283" t="s">
        <v>98</v>
      </c>
      <c r="B283" s="1">
        <v>20100</v>
      </c>
      <c r="C283" s="1">
        <v>0</v>
      </c>
      <c r="D283" s="1">
        <v>0</v>
      </c>
      <c r="E283" s="1">
        <f>SUM(B283:D283)</f>
        <v>20100</v>
      </c>
      <c r="F283" s="4">
        <v>1</v>
      </c>
      <c r="G283" t="s">
        <v>416</v>
      </c>
    </row>
    <row r="284" spans="1:7" ht="12.75">
      <c r="A284" t="s">
        <v>99</v>
      </c>
      <c r="B284" s="1">
        <v>18750</v>
      </c>
      <c r="C284" s="1">
        <v>441</v>
      </c>
      <c r="D284" s="1">
        <v>0</v>
      </c>
      <c r="E284" s="1">
        <f>SUM(B284:D284)</f>
        <v>19191</v>
      </c>
      <c r="F284" s="4">
        <v>1</v>
      </c>
      <c r="G284" t="s">
        <v>395</v>
      </c>
    </row>
    <row r="285" spans="1:7" ht="12.75">
      <c r="A285" t="s">
        <v>100</v>
      </c>
      <c r="B285" s="1">
        <v>27000</v>
      </c>
      <c r="C285" s="1">
        <v>0</v>
      </c>
      <c r="D285" s="1">
        <v>0</v>
      </c>
      <c r="E285" s="1">
        <f>SUM(B285:D285)</f>
        <v>27000</v>
      </c>
      <c r="F285" s="4">
        <v>1</v>
      </c>
      <c r="G285" t="s">
        <v>414</v>
      </c>
    </row>
    <row r="286" spans="1:7" ht="12.75">
      <c r="A286" t="s">
        <v>101</v>
      </c>
      <c r="B286" s="1">
        <v>20000</v>
      </c>
      <c r="C286" s="1">
        <v>0</v>
      </c>
      <c r="D286" s="1">
        <v>0</v>
      </c>
      <c r="E286" s="1">
        <f>SUM(B286:D286)</f>
        <v>20000</v>
      </c>
      <c r="F286" s="4">
        <v>1</v>
      </c>
      <c r="G286" t="s">
        <v>426</v>
      </c>
    </row>
    <row r="287" spans="1:7" ht="12.75">
      <c r="A287" t="s">
        <v>102</v>
      </c>
      <c r="B287" s="1">
        <v>12000</v>
      </c>
      <c r="C287" s="1">
        <v>0</v>
      </c>
      <c r="D287" s="1">
        <v>0</v>
      </c>
      <c r="E287" s="1">
        <f>SUM(B287:D287)</f>
        <v>12000</v>
      </c>
      <c r="F287" s="4">
        <v>1</v>
      </c>
      <c r="G287" s="1" t="s">
        <v>392</v>
      </c>
    </row>
    <row r="288" spans="1:7" ht="12.75">
      <c r="A288" t="s">
        <v>103</v>
      </c>
      <c r="B288" s="1">
        <v>1115</v>
      </c>
      <c r="C288" s="1">
        <v>0</v>
      </c>
      <c r="D288" s="1">
        <v>0</v>
      </c>
      <c r="E288" s="1">
        <f>SUM(B288:D288)</f>
        <v>1115</v>
      </c>
      <c r="F288" s="4">
        <v>1</v>
      </c>
      <c r="G288" t="s">
        <v>392</v>
      </c>
    </row>
    <row r="289" spans="1:7" ht="12.75">
      <c r="A289" t="s">
        <v>104</v>
      </c>
      <c r="B289" s="1">
        <v>25000</v>
      </c>
      <c r="C289" s="1">
        <v>0</v>
      </c>
      <c r="D289" s="1">
        <v>0</v>
      </c>
      <c r="E289" s="1">
        <f>SUM(B289:D289)</f>
        <v>25000</v>
      </c>
      <c r="F289" s="4">
        <v>1</v>
      </c>
      <c r="G289" t="s">
        <v>436</v>
      </c>
    </row>
    <row r="290" spans="1:7" ht="12.75">
      <c r="A290" t="s">
        <v>105</v>
      </c>
      <c r="B290" s="1">
        <v>3750</v>
      </c>
      <c r="C290" s="1">
        <v>0</v>
      </c>
      <c r="D290" s="1">
        <v>375</v>
      </c>
      <c r="E290" s="1">
        <f>SUM(B290:D290)</f>
        <v>4125</v>
      </c>
      <c r="F290" s="4">
        <v>1</v>
      </c>
      <c r="G290" t="s">
        <v>399</v>
      </c>
    </row>
    <row r="291" spans="1:7" ht="12.75">
      <c r="A291" t="s">
        <v>106</v>
      </c>
      <c r="B291" s="1">
        <v>0</v>
      </c>
      <c r="C291" s="1">
        <v>250</v>
      </c>
      <c r="D291" s="1">
        <v>0</v>
      </c>
      <c r="E291" s="1">
        <f>SUM(B291:D291)</f>
        <v>250</v>
      </c>
      <c r="F291" s="4">
        <v>1</v>
      </c>
      <c r="G291" t="s">
        <v>443</v>
      </c>
    </row>
    <row r="292" spans="1:7" ht="12.75">
      <c r="A292" t="s">
        <v>107</v>
      </c>
      <c r="B292" s="1">
        <v>7500</v>
      </c>
      <c r="C292" s="1">
        <v>0</v>
      </c>
      <c r="D292" s="1">
        <v>0</v>
      </c>
      <c r="E292" s="1">
        <f>SUM(B292:D292)</f>
        <v>7500</v>
      </c>
      <c r="F292" s="4">
        <v>1</v>
      </c>
      <c r="G292" t="s">
        <v>401</v>
      </c>
    </row>
    <row r="293" spans="1:7" ht="12.75">
      <c r="A293" t="s">
        <v>108</v>
      </c>
      <c r="B293" s="1">
        <v>25000</v>
      </c>
      <c r="C293" s="1">
        <v>0</v>
      </c>
      <c r="D293" s="1">
        <v>7975.49</v>
      </c>
      <c r="E293" s="1">
        <f>SUM(B293:D293)</f>
        <v>32975.49</v>
      </c>
      <c r="F293" s="4">
        <v>1</v>
      </c>
      <c r="G293" t="s">
        <v>416</v>
      </c>
    </row>
    <row r="294" spans="1:7" ht="12.75">
      <c r="A294" t="s">
        <v>109</v>
      </c>
      <c r="B294" s="1">
        <v>14250</v>
      </c>
      <c r="C294" s="1">
        <v>794.59</v>
      </c>
      <c r="D294" s="1">
        <v>0</v>
      </c>
      <c r="E294" s="1">
        <f>SUM(B294:D294)</f>
        <v>15044.59</v>
      </c>
      <c r="F294" s="4">
        <v>1</v>
      </c>
      <c r="G294" t="s">
        <v>416</v>
      </c>
    </row>
    <row r="295" spans="1:7" ht="12.75">
      <c r="A295" t="s">
        <v>110</v>
      </c>
      <c r="B295" s="1">
        <v>6000</v>
      </c>
      <c r="C295" s="1">
        <v>0</v>
      </c>
      <c r="D295" s="1">
        <v>0</v>
      </c>
      <c r="E295" s="1">
        <f>SUM(B295:D295)</f>
        <v>6000</v>
      </c>
      <c r="F295" s="4">
        <v>1</v>
      </c>
      <c r="G295" t="s">
        <v>430</v>
      </c>
    </row>
    <row r="296" spans="1:7" ht="12.75">
      <c r="A296" t="s">
        <v>111</v>
      </c>
      <c r="B296" s="1">
        <v>0</v>
      </c>
      <c r="C296" s="1">
        <v>0</v>
      </c>
      <c r="D296" s="1">
        <v>0</v>
      </c>
      <c r="E296" s="1">
        <f>SUM(B296:D296)</f>
        <v>0</v>
      </c>
      <c r="F296" s="4">
        <v>1</v>
      </c>
      <c r="G296" t="s">
        <v>414</v>
      </c>
    </row>
    <row r="297" spans="1:7" ht="12.75">
      <c r="A297" t="s">
        <v>113</v>
      </c>
      <c r="B297" s="1">
        <v>12500</v>
      </c>
      <c r="C297" s="1">
        <v>2061.03</v>
      </c>
      <c r="D297" s="1">
        <v>0</v>
      </c>
      <c r="E297" s="1">
        <f>SUM(B297:D297)</f>
        <v>14561.03</v>
      </c>
      <c r="F297" s="4">
        <v>1</v>
      </c>
      <c r="G297" t="s">
        <v>397</v>
      </c>
    </row>
    <row r="298" spans="1:7" ht="12.75">
      <c r="A298" t="s">
        <v>114</v>
      </c>
      <c r="B298" s="1">
        <v>3780</v>
      </c>
      <c r="C298" s="1">
        <v>2999.75</v>
      </c>
      <c r="D298" s="1">
        <v>0</v>
      </c>
      <c r="E298" s="1">
        <f>SUM(B298:D298)</f>
        <v>6779.75</v>
      </c>
      <c r="F298" s="4">
        <v>1</v>
      </c>
      <c r="G298" t="s">
        <v>396</v>
      </c>
    </row>
    <row r="299" spans="1:7" ht="12.75">
      <c r="A299" t="s">
        <v>115</v>
      </c>
      <c r="B299" s="1">
        <v>462</v>
      </c>
      <c r="C299" s="1">
        <v>0</v>
      </c>
      <c r="D299" s="1">
        <v>0</v>
      </c>
      <c r="E299" s="1">
        <f>SUM(B299:D299)</f>
        <v>462</v>
      </c>
      <c r="F299" s="4">
        <v>1</v>
      </c>
      <c r="G299" t="s">
        <v>392</v>
      </c>
    </row>
    <row r="300" spans="1:7" ht="12.75">
      <c r="A300" t="s">
        <v>116</v>
      </c>
      <c r="B300" s="1">
        <v>6437.49</v>
      </c>
      <c r="C300" s="1">
        <v>250</v>
      </c>
      <c r="D300" s="1">
        <v>0</v>
      </c>
      <c r="E300" s="1">
        <f>SUM(B300:D300)</f>
        <v>6687.49</v>
      </c>
      <c r="F300" s="4">
        <v>1</v>
      </c>
      <c r="G300" t="s">
        <v>423</v>
      </c>
    </row>
    <row r="301" spans="1:7" ht="12.75">
      <c r="A301" t="s">
        <v>117</v>
      </c>
      <c r="B301" s="1">
        <v>1512.76</v>
      </c>
      <c r="C301" s="1">
        <v>907.31</v>
      </c>
      <c r="D301" s="1">
        <v>0</v>
      </c>
      <c r="E301" s="1">
        <f>SUM(B301:D301)</f>
        <v>2420.0699999999997</v>
      </c>
      <c r="F301" s="4">
        <v>1</v>
      </c>
      <c r="G301" t="s">
        <v>444</v>
      </c>
    </row>
    <row r="302" spans="1:7" ht="12.75">
      <c r="A302" t="s">
        <v>119</v>
      </c>
      <c r="B302" s="1">
        <v>25002</v>
      </c>
      <c r="C302" s="1">
        <v>0</v>
      </c>
      <c r="D302" s="1">
        <v>0</v>
      </c>
      <c r="E302" s="1">
        <f>SUM(B302:D302)</f>
        <v>25002</v>
      </c>
      <c r="F302" s="4">
        <v>1</v>
      </c>
      <c r="G302" t="s">
        <v>393</v>
      </c>
    </row>
    <row r="303" spans="1:7" ht="12.75">
      <c r="A303" t="s">
        <v>120</v>
      </c>
      <c r="B303" s="1">
        <v>9000</v>
      </c>
      <c r="C303" s="1">
        <v>0</v>
      </c>
      <c r="D303" s="1">
        <v>0</v>
      </c>
      <c r="E303" s="1">
        <f>SUM(B303:D303)</f>
        <v>9000</v>
      </c>
      <c r="F303" s="4">
        <v>1</v>
      </c>
      <c r="G303" t="s">
        <v>445</v>
      </c>
    </row>
    <row r="304" spans="1:7" ht="12.75">
      <c r="A304" t="s">
        <v>121</v>
      </c>
      <c r="B304" s="1">
        <v>0</v>
      </c>
      <c r="C304" s="1">
        <v>0</v>
      </c>
      <c r="D304" s="1">
        <v>0</v>
      </c>
      <c r="E304" s="1">
        <f>SUM(B304:D304)</f>
        <v>0</v>
      </c>
      <c r="F304" s="4">
        <v>1</v>
      </c>
      <c r="G304" t="s">
        <v>414</v>
      </c>
    </row>
    <row r="305" spans="1:7" ht="12.75">
      <c r="A305" t="s">
        <v>123</v>
      </c>
      <c r="B305" s="1">
        <v>8750</v>
      </c>
      <c r="C305" s="1">
        <v>0</v>
      </c>
      <c r="D305" s="1">
        <v>0</v>
      </c>
      <c r="E305" s="1">
        <f>SUM(B305:D305)</f>
        <v>8750</v>
      </c>
      <c r="F305" s="4">
        <v>1</v>
      </c>
      <c r="G305" t="s">
        <v>395</v>
      </c>
    </row>
    <row r="306" spans="1:7" ht="12.75">
      <c r="A306" t="s">
        <v>124</v>
      </c>
      <c r="B306" s="1">
        <v>30000</v>
      </c>
      <c r="C306" s="1">
        <v>250</v>
      </c>
      <c r="D306" s="1">
        <v>305</v>
      </c>
      <c r="E306" s="1">
        <f>SUM(B306:D306)</f>
        <v>30555</v>
      </c>
      <c r="F306" s="4">
        <v>1</v>
      </c>
      <c r="G306" t="s">
        <v>392</v>
      </c>
    </row>
    <row r="307" spans="1:7" ht="12.75">
      <c r="A307" t="s">
        <v>125</v>
      </c>
      <c r="B307" s="1">
        <v>24538.45</v>
      </c>
      <c r="C307" s="1">
        <v>7378.19</v>
      </c>
      <c r="D307" s="1">
        <v>0</v>
      </c>
      <c r="E307" s="1">
        <f>SUM(B307:D307)</f>
        <v>31916.64</v>
      </c>
      <c r="F307" s="4">
        <v>1</v>
      </c>
      <c r="G307" t="s">
        <v>416</v>
      </c>
    </row>
    <row r="308" spans="1:7" ht="12.75">
      <c r="A308" t="s">
        <v>127</v>
      </c>
      <c r="B308" s="1">
        <v>7500</v>
      </c>
      <c r="C308" s="1">
        <v>0</v>
      </c>
      <c r="D308" s="1">
        <v>0</v>
      </c>
      <c r="E308" s="1">
        <f>SUM(B308:D308)</f>
        <v>7500</v>
      </c>
      <c r="F308" s="4">
        <v>1</v>
      </c>
      <c r="G308" t="s">
        <v>406</v>
      </c>
    </row>
    <row r="309" spans="1:7" ht="12.75">
      <c r="A309" t="s">
        <v>128</v>
      </c>
      <c r="B309" s="1">
        <v>15000</v>
      </c>
      <c r="C309" s="1">
        <v>0</v>
      </c>
      <c r="D309" s="1">
        <v>4681.3</v>
      </c>
      <c r="E309" s="1">
        <f>SUM(B309:D309)</f>
        <v>19681.3</v>
      </c>
      <c r="F309" s="4">
        <v>1</v>
      </c>
      <c r="G309" t="s">
        <v>392</v>
      </c>
    </row>
    <row r="310" spans="1:7" ht="12.75">
      <c r="A310" t="s">
        <v>129</v>
      </c>
      <c r="B310" s="1">
        <v>30000</v>
      </c>
      <c r="C310" s="1">
        <v>250</v>
      </c>
      <c r="D310" s="1">
        <v>0</v>
      </c>
      <c r="E310" s="1">
        <f>SUM(B310:D310)</f>
        <v>30250</v>
      </c>
      <c r="F310" s="4">
        <v>1</v>
      </c>
      <c r="G310" t="s">
        <v>411</v>
      </c>
    </row>
    <row r="311" spans="1:7" ht="12.75">
      <c r="A311" t="s">
        <v>130</v>
      </c>
      <c r="B311" s="1">
        <v>35000</v>
      </c>
      <c r="C311" s="1">
        <v>0</v>
      </c>
      <c r="D311" s="1">
        <v>0</v>
      </c>
      <c r="E311" s="1">
        <f>SUM(B311:D311)</f>
        <v>35000</v>
      </c>
      <c r="F311" s="4">
        <v>1</v>
      </c>
      <c r="G311" t="s">
        <v>414</v>
      </c>
    </row>
    <row r="312" spans="1:7" ht="12.75">
      <c r="A312" t="s">
        <v>131</v>
      </c>
      <c r="B312" s="1">
        <v>11250</v>
      </c>
      <c r="C312" s="1">
        <v>324.91</v>
      </c>
      <c r="D312" s="1">
        <v>43787</v>
      </c>
      <c r="E312" s="1">
        <f>SUM(B312:D312)</f>
        <v>55361.91</v>
      </c>
      <c r="F312" s="4">
        <v>1</v>
      </c>
      <c r="G312" t="s">
        <v>407</v>
      </c>
    </row>
    <row r="313" spans="1:7" ht="12.75">
      <c r="A313" t="s">
        <v>132</v>
      </c>
      <c r="B313" s="1">
        <v>20000</v>
      </c>
      <c r="C313" s="1">
        <v>0</v>
      </c>
      <c r="D313" s="1">
        <v>370.5</v>
      </c>
      <c r="E313" s="1">
        <f>SUM(B313:D313)</f>
        <v>20370.5</v>
      </c>
      <c r="F313" s="4">
        <v>1</v>
      </c>
      <c r="G313" t="s">
        <v>397</v>
      </c>
    </row>
    <row r="314" spans="1:7" ht="12.75">
      <c r="A314" t="s">
        <v>133</v>
      </c>
      <c r="B314" s="1">
        <v>9000</v>
      </c>
      <c r="C314" s="1">
        <v>0</v>
      </c>
      <c r="D314" s="1">
        <v>0</v>
      </c>
      <c r="E314" s="1">
        <f>SUM(B314:D314)</f>
        <v>9000</v>
      </c>
      <c r="F314" s="4">
        <v>1</v>
      </c>
      <c r="G314" t="s">
        <v>432</v>
      </c>
    </row>
    <row r="315" spans="1:7" ht="12.75">
      <c r="A315" t="s">
        <v>31</v>
      </c>
      <c r="B315" s="1">
        <v>11250</v>
      </c>
      <c r="C315" s="1">
        <v>0</v>
      </c>
      <c r="D315" s="1">
        <v>0</v>
      </c>
      <c r="E315" s="1">
        <f>SUM(B315:D315)</f>
        <v>11250</v>
      </c>
      <c r="F315" s="4">
        <v>1</v>
      </c>
      <c r="G315" t="s">
        <v>446</v>
      </c>
    </row>
    <row r="316" spans="1:7" ht="12.75">
      <c r="A316" t="s">
        <v>32</v>
      </c>
      <c r="B316" s="1">
        <v>10000</v>
      </c>
      <c r="C316" s="1">
        <v>0</v>
      </c>
      <c r="D316" s="1">
        <v>0</v>
      </c>
      <c r="E316" s="1">
        <f>SUM(B316:D316)</f>
        <v>10000</v>
      </c>
      <c r="F316" s="4">
        <v>1</v>
      </c>
      <c r="G316" t="s">
        <v>397</v>
      </c>
    </row>
    <row r="317" spans="1:7" ht="12.75">
      <c r="A317" t="s">
        <v>33</v>
      </c>
      <c r="B317" s="1">
        <v>9000</v>
      </c>
      <c r="C317" s="1">
        <v>0</v>
      </c>
      <c r="D317" s="1">
        <v>0</v>
      </c>
      <c r="E317" s="1">
        <f>SUM(B317:D317)</f>
        <v>9000</v>
      </c>
      <c r="F317" s="4">
        <v>1</v>
      </c>
      <c r="G317" t="s">
        <v>442</v>
      </c>
    </row>
    <row r="318" spans="1:7" ht="12.75">
      <c r="A318" t="s">
        <v>34</v>
      </c>
      <c r="B318" s="1">
        <v>9000</v>
      </c>
      <c r="C318" s="1">
        <v>0</v>
      </c>
      <c r="D318" s="1">
        <v>0</v>
      </c>
      <c r="E318" s="1">
        <f>SUM(B318:D318)</f>
        <v>9000</v>
      </c>
      <c r="F318" s="4">
        <v>1</v>
      </c>
      <c r="G318" t="s">
        <v>434</v>
      </c>
    </row>
    <row r="319" spans="1:7" ht="12.75">
      <c r="A319" t="s">
        <v>35</v>
      </c>
      <c r="B319" s="1">
        <v>5644</v>
      </c>
      <c r="C319" s="1">
        <v>315</v>
      </c>
      <c r="D319" s="1">
        <v>0</v>
      </c>
      <c r="E319" s="1">
        <f>SUM(B319:D319)</f>
        <v>5959</v>
      </c>
      <c r="F319" s="4">
        <v>1</v>
      </c>
      <c r="G319" t="s">
        <v>407</v>
      </c>
    </row>
    <row r="320" spans="1:7" ht="12.75">
      <c r="A320" t="s">
        <v>36</v>
      </c>
      <c r="B320" s="1">
        <v>2500</v>
      </c>
      <c r="C320" s="1">
        <v>0</v>
      </c>
      <c r="D320" s="1">
        <v>0</v>
      </c>
      <c r="E320" s="1">
        <f>SUM(B320:D320)</f>
        <v>2500</v>
      </c>
      <c r="F320" s="4">
        <v>1</v>
      </c>
      <c r="G320" t="s">
        <v>445</v>
      </c>
    </row>
    <row r="321" spans="1:7" ht="12.75">
      <c r="A321" t="s">
        <v>37</v>
      </c>
      <c r="B321" s="1">
        <v>20000</v>
      </c>
      <c r="C321" s="1">
        <v>0</v>
      </c>
      <c r="D321" s="1">
        <v>0</v>
      </c>
      <c r="E321" s="1">
        <f>SUM(B321:D321)</f>
        <v>20000</v>
      </c>
      <c r="F321" s="4">
        <v>1</v>
      </c>
      <c r="G321" t="s">
        <v>392</v>
      </c>
    </row>
    <row r="322" spans="1:7" ht="12.75">
      <c r="A322" t="s">
        <v>39</v>
      </c>
      <c r="B322" s="1">
        <v>4500</v>
      </c>
      <c r="C322" s="1">
        <v>0</v>
      </c>
      <c r="D322" s="1">
        <v>0</v>
      </c>
      <c r="E322" s="1">
        <f>SUM(B322:D322)</f>
        <v>4500</v>
      </c>
      <c r="F322" s="4">
        <v>1</v>
      </c>
      <c r="G322" t="s">
        <v>447</v>
      </c>
    </row>
    <row r="323" spans="1:7" ht="12.75">
      <c r="A323" t="s">
        <v>40</v>
      </c>
      <c r="B323" s="1">
        <v>9000</v>
      </c>
      <c r="C323" s="1">
        <v>0</v>
      </c>
      <c r="D323" s="1">
        <v>0</v>
      </c>
      <c r="E323" s="1">
        <f>SUM(B323:D323)</f>
        <v>9000</v>
      </c>
      <c r="F323" s="4">
        <v>1</v>
      </c>
      <c r="G323" t="s">
        <v>416</v>
      </c>
    </row>
    <row r="324" spans="1:7" ht="12.75">
      <c r="A324" t="s">
        <v>41</v>
      </c>
      <c r="B324" s="1">
        <v>18750</v>
      </c>
      <c r="C324" s="1">
        <v>0</v>
      </c>
      <c r="D324" s="1">
        <v>0</v>
      </c>
      <c r="E324" s="1">
        <f>SUM(B324:D324)</f>
        <v>18750</v>
      </c>
      <c r="F324" s="4">
        <v>1</v>
      </c>
      <c r="G324" s="1" t="s">
        <v>423</v>
      </c>
    </row>
    <row r="325" spans="1:7" ht="12.75">
      <c r="A325" t="s">
        <v>448</v>
      </c>
      <c r="B325" s="1">
        <v>5100</v>
      </c>
      <c r="C325" s="1">
        <v>250</v>
      </c>
      <c r="D325" s="1">
        <v>0</v>
      </c>
      <c r="E325" s="1">
        <f>SUM(B325:D325)</f>
        <v>5350</v>
      </c>
      <c r="F325" s="4">
        <v>1</v>
      </c>
      <c r="G325" t="s">
        <v>392</v>
      </c>
    </row>
    <row r="326" spans="1:7" ht="12.75">
      <c r="A326" t="s">
        <v>42</v>
      </c>
      <c r="B326" s="1">
        <v>9252</v>
      </c>
      <c r="C326" s="1">
        <v>0</v>
      </c>
      <c r="D326" s="1">
        <v>0</v>
      </c>
      <c r="E326" s="1">
        <f>SUM(B326:D326)</f>
        <v>9252</v>
      </c>
      <c r="F326" s="4">
        <v>1</v>
      </c>
      <c r="G326" t="s">
        <v>392</v>
      </c>
    </row>
    <row r="327" spans="1:7" ht="12.75">
      <c r="A327" t="s">
        <v>43</v>
      </c>
      <c r="B327" s="1">
        <v>13600</v>
      </c>
      <c r="C327" s="1">
        <v>5368.6</v>
      </c>
      <c r="D327" s="1">
        <v>52925</v>
      </c>
      <c r="E327" s="1">
        <f>SUM(B327:D327)</f>
        <v>71893.6</v>
      </c>
      <c r="F327" s="4">
        <v>1</v>
      </c>
      <c r="G327" t="s">
        <v>417</v>
      </c>
    </row>
    <row r="328" spans="1:7" ht="12.75">
      <c r="A328" t="s">
        <v>45</v>
      </c>
      <c r="B328" s="1">
        <v>5000</v>
      </c>
      <c r="C328" s="1">
        <v>0</v>
      </c>
      <c r="D328" s="1">
        <v>0</v>
      </c>
      <c r="E328" s="1">
        <f>SUM(B328:D328)</f>
        <v>5000</v>
      </c>
      <c r="F328" s="4">
        <v>1</v>
      </c>
      <c r="G328" t="s">
        <v>400</v>
      </c>
    </row>
    <row r="329" spans="1:7" ht="12.75">
      <c r="A329" t="s">
        <v>46</v>
      </c>
      <c r="B329" s="1">
        <v>18000</v>
      </c>
      <c r="C329" s="1">
        <v>250</v>
      </c>
      <c r="D329" s="1">
        <v>0</v>
      </c>
      <c r="E329" s="1">
        <f>SUM(B329:D329)</f>
        <v>18250</v>
      </c>
      <c r="F329" s="4">
        <v>1</v>
      </c>
      <c r="G329" t="s">
        <v>425</v>
      </c>
    </row>
    <row r="330" spans="1:7" ht="12.75">
      <c r="A330" t="s">
        <v>47</v>
      </c>
      <c r="B330" s="1">
        <v>3150</v>
      </c>
      <c r="C330" s="1">
        <v>250</v>
      </c>
      <c r="D330" s="1">
        <v>0</v>
      </c>
      <c r="E330" s="1">
        <f>SUM(B330:D330)</f>
        <v>3400</v>
      </c>
      <c r="F330" s="4">
        <v>1</v>
      </c>
      <c r="G330" t="s">
        <v>400</v>
      </c>
    </row>
    <row r="331" spans="1:7" ht="12.75">
      <c r="A331" t="s">
        <v>48</v>
      </c>
      <c r="B331" s="1">
        <v>7500</v>
      </c>
      <c r="C331" s="1">
        <v>0</v>
      </c>
      <c r="D331" s="1">
        <v>0</v>
      </c>
      <c r="E331" s="1">
        <f>SUM(B331:D331)</f>
        <v>7500</v>
      </c>
      <c r="F331" s="4">
        <v>1</v>
      </c>
      <c r="G331" t="s">
        <v>449</v>
      </c>
    </row>
    <row r="332" spans="1:7" ht="12.75">
      <c r="A332" t="s">
        <v>50</v>
      </c>
      <c r="B332" s="1">
        <v>7500</v>
      </c>
      <c r="C332" s="1">
        <v>0</v>
      </c>
      <c r="D332" s="1">
        <v>0</v>
      </c>
      <c r="E332" s="1">
        <f>SUM(B332:D332)</f>
        <v>7500</v>
      </c>
      <c r="F332" s="4">
        <v>1</v>
      </c>
      <c r="G332" t="s">
        <v>407</v>
      </c>
    </row>
    <row r="333" spans="1:7" ht="12.75">
      <c r="A333" t="s">
        <v>52</v>
      </c>
      <c r="B333" s="1">
        <v>23400</v>
      </c>
      <c r="C333" s="1">
        <v>250</v>
      </c>
      <c r="D333" s="1">
        <v>4523</v>
      </c>
      <c r="E333" s="1">
        <f>SUM(B333:D333)</f>
        <v>28173</v>
      </c>
      <c r="F333" s="4">
        <v>1</v>
      </c>
      <c r="G333" t="s">
        <v>409</v>
      </c>
    </row>
    <row r="334" spans="1:7" ht="12.75">
      <c r="A334" t="s">
        <v>53</v>
      </c>
      <c r="B334" s="1">
        <v>12000</v>
      </c>
      <c r="C334" s="1">
        <v>0</v>
      </c>
      <c r="D334" s="1">
        <v>3300</v>
      </c>
      <c r="E334" s="1">
        <f>SUM(B334:D334)</f>
        <v>15300</v>
      </c>
      <c r="F334" s="4">
        <v>1</v>
      </c>
      <c r="G334" t="s">
        <v>396</v>
      </c>
    </row>
    <row r="335" spans="1:7" ht="12.75">
      <c r="A335" t="s">
        <v>54</v>
      </c>
      <c r="B335" s="1">
        <v>9501</v>
      </c>
      <c r="C335" s="1">
        <v>0</v>
      </c>
      <c r="D335" s="1">
        <v>0</v>
      </c>
      <c r="E335" s="1">
        <f>SUM(B335:D335)</f>
        <v>9501</v>
      </c>
      <c r="F335" s="4">
        <v>1</v>
      </c>
      <c r="G335" t="s">
        <v>396</v>
      </c>
    </row>
    <row r="336" spans="1:7" ht="12.75">
      <c r="A336" t="s">
        <v>55</v>
      </c>
      <c r="B336" s="1">
        <v>16250</v>
      </c>
      <c r="C336" s="1">
        <v>0</v>
      </c>
      <c r="D336" s="1">
        <v>17079.65</v>
      </c>
      <c r="E336" s="1">
        <f>SUM(B336:D336)</f>
        <v>33329.65</v>
      </c>
      <c r="F336" s="4">
        <v>1</v>
      </c>
      <c r="G336" t="s">
        <v>392</v>
      </c>
    </row>
    <row r="337" spans="1:7" ht="12.75">
      <c r="A337" t="s">
        <v>56</v>
      </c>
      <c r="B337" s="1">
        <v>0</v>
      </c>
      <c r="C337" s="1">
        <v>0</v>
      </c>
      <c r="D337" s="1">
        <v>0</v>
      </c>
      <c r="E337" s="1">
        <f>SUM(B337:D337)</f>
        <v>0</v>
      </c>
      <c r="F337" s="4">
        <v>1</v>
      </c>
      <c r="G337" t="s">
        <v>393</v>
      </c>
    </row>
    <row r="338" spans="1:7" ht="12.75">
      <c r="A338" t="s">
        <v>57</v>
      </c>
      <c r="B338" s="1">
        <v>8000</v>
      </c>
      <c r="C338" s="1">
        <v>268.2</v>
      </c>
      <c r="D338" s="1">
        <v>0</v>
      </c>
      <c r="E338" s="1">
        <f>SUM(B338:D338)</f>
        <v>8268.2</v>
      </c>
      <c r="F338" s="4">
        <v>1</v>
      </c>
      <c r="G338" t="s">
        <v>403</v>
      </c>
    </row>
    <row r="339" spans="1:7" ht="12.75">
      <c r="A339" t="s">
        <v>58</v>
      </c>
      <c r="B339" s="1">
        <v>1490.5</v>
      </c>
      <c r="C339" s="1">
        <v>3217.02</v>
      </c>
      <c r="D339" s="1">
        <v>0</v>
      </c>
      <c r="E339" s="1">
        <f>SUM(B339:D339)</f>
        <v>4707.52</v>
      </c>
      <c r="F339" s="4">
        <v>1</v>
      </c>
      <c r="G339" t="s">
        <v>392</v>
      </c>
    </row>
    <row r="340" spans="1:7" ht="12.75">
      <c r="A340" t="s">
        <v>59</v>
      </c>
      <c r="B340" s="1">
        <v>13749.99</v>
      </c>
      <c r="C340" s="1">
        <v>0</v>
      </c>
      <c r="D340" s="1">
        <v>756.93</v>
      </c>
      <c r="E340" s="1">
        <f>SUM(B340:D340)</f>
        <v>14506.92</v>
      </c>
      <c r="F340" s="4">
        <v>1</v>
      </c>
      <c r="G340" t="s">
        <v>429</v>
      </c>
    </row>
    <row r="341" spans="1:7" ht="12.75">
      <c r="A341" t="s">
        <v>60</v>
      </c>
      <c r="B341" s="1">
        <v>14001</v>
      </c>
      <c r="C341" s="1">
        <v>0</v>
      </c>
      <c r="D341" s="1">
        <v>0</v>
      </c>
      <c r="E341" s="1">
        <f>SUM(B341:D341)</f>
        <v>14001</v>
      </c>
      <c r="F341" s="4">
        <v>1</v>
      </c>
      <c r="G341" t="s">
        <v>432</v>
      </c>
    </row>
    <row r="342" spans="1:7" ht="12.75">
      <c r="A342" t="s">
        <v>61</v>
      </c>
      <c r="B342" s="1">
        <v>10000</v>
      </c>
      <c r="C342" s="1">
        <v>0</v>
      </c>
      <c r="D342" s="1">
        <v>0</v>
      </c>
      <c r="E342" s="1">
        <f>SUM(B342:D342)</f>
        <v>10000</v>
      </c>
      <c r="F342" s="4">
        <v>1</v>
      </c>
      <c r="G342" t="s">
        <v>406</v>
      </c>
    </row>
    <row r="343" spans="1:7" ht="12.75">
      <c r="A343" t="s">
        <v>62</v>
      </c>
      <c r="B343" s="1">
        <v>9000</v>
      </c>
      <c r="C343" s="1">
        <v>1816.5</v>
      </c>
      <c r="D343" s="1">
        <v>0</v>
      </c>
      <c r="E343" s="1">
        <f>SUM(B343:D343)</f>
        <v>10816.5</v>
      </c>
      <c r="F343" s="4">
        <v>1</v>
      </c>
      <c r="G343" t="s">
        <v>392</v>
      </c>
    </row>
    <row r="344" spans="1:7" ht="12.75">
      <c r="A344" t="s">
        <v>63</v>
      </c>
      <c r="B344" s="1">
        <v>3000</v>
      </c>
      <c r="C344" s="1">
        <v>0</v>
      </c>
      <c r="D344" s="1">
        <v>0</v>
      </c>
      <c r="E344" s="1">
        <f>SUM(B344:D344)</f>
        <v>3000</v>
      </c>
      <c r="F344" s="4">
        <v>1</v>
      </c>
      <c r="G344" t="s">
        <v>406</v>
      </c>
    </row>
    <row r="345" spans="1:7" ht="12.75">
      <c r="A345" t="s">
        <v>64</v>
      </c>
      <c r="B345" s="1">
        <f>7210+42750</f>
        <v>49960</v>
      </c>
      <c r="C345" s="1">
        <v>4357.72</v>
      </c>
      <c r="D345" s="1">
        <v>18087.73</v>
      </c>
      <c r="E345" s="1">
        <f>SUM(B345:D345)</f>
        <v>72405.45</v>
      </c>
      <c r="F345" s="4">
        <v>1</v>
      </c>
      <c r="G345" t="s">
        <v>417</v>
      </c>
    </row>
    <row r="346" spans="1:7" ht="12.75">
      <c r="A346" t="s">
        <v>65</v>
      </c>
      <c r="B346" s="1">
        <v>18000</v>
      </c>
      <c r="C346" s="1">
        <v>0</v>
      </c>
      <c r="D346" s="1">
        <v>0</v>
      </c>
      <c r="E346" s="1">
        <f>SUM(B346:D346)</f>
        <v>18000</v>
      </c>
      <c r="F346" s="4">
        <v>1</v>
      </c>
      <c r="G346" t="s">
        <v>411</v>
      </c>
    </row>
    <row r="347" spans="1:7" ht="12.75">
      <c r="A347" t="s">
        <v>66</v>
      </c>
      <c r="B347" s="1">
        <v>10000</v>
      </c>
      <c r="C347" s="1">
        <v>0</v>
      </c>
      <c r="D347" s="1">
        <v>0</v>
      </c>
      <c r="E347" s="1">
        <f>SUM(B347:D347)</f>
        <v>10000</v>
      </c>
      <c r="F347" s="4">
        <v>1</v>
      </c>
      <c r="G347" t="s">
        <v>419</v>
      </c>
    </row>
    <row r="348" spans="1:7" ht="12.75">
      <c r="A348" t="s">
        <v>67</v>
      </c>
      <c r="B348" s="1">
        <v>60000</v>
      </c>
      <c r="C348" s="1">
        <v>1801</v>
      </c>
      <c r="D348" s="1">
        <v>0</v>
      </c>
      <c r="E348" s="1">
        <f>SUM(B348:D348)</f>
        <v>61801</v>
      </c>
      <c r="F348" s="4">
        <v>1</v>
      </c>
      <c r="G348" t="s">
        <v>447</v>
      </c>
    </row>
    <row r="349" spans="1:7" ht="12.75">
      <c r="A349" t="s">
        <v>68</v>
      </c>
      <c r="B349" s="1">
        <v>15000</v>
      </c>
      <c r="C349" s="1">
        <v>0</v>
      </c>
      <c r="D349" s="1">
        <v>0</v>
      </c>
      <c r="E349" s="1">
        <f>SUM(B349:D349)</f>
        <v>15000</v>
      </c>
      <c r="F349" s="4">
        <v>1</v>
      </c>
      <c r="G349" t="s">
        <v>449</v>
      </c>
    </row>
    <row r="350" spans="1:7" ht="12.75">
      <c r="A350" t="s">
        <v>69</v>
      </c>
      <c r="B350" s="1">
        <v>15000</v>
      </c>
      <c r="C350" s="1">
        <v>0</v>
      </c>
      <c r="D350" s="1">
        <v>0</v>
      </c>
      <c r="E350" s="1">
        <f>SUM(B350:D350)</f>
        <v>15000</v>
      </c>
      <c r="F350" s="4">
        <v>1</v>
      </c>
      <c r="G350" t="s">
        <v>397</v>
      </c>
    </row>
    <row r="351" spans="1:7" ht="12.75">
      <c r="A351" t="s">
        <v>70</v>
      </c>
      <c r="B351" s="1">
        <v>7500</v>
      </c>
      <c r="C351" s="1">
        <v>0</v>
      </c>
      <c r="D351" s="1">
        <v>0</v>
      </c>
      <c r="E351" s="1">
        <f>SUM(B351:D351)</f>
        <v>7500</v>
      </c>
      <c r="F351" s="4">
        <v>1</v>
      </c>
      <c r="G351" t="s">
        <v>392</v>
      </c>
    </row>
    <row r="352" spans="1:7" ht="12.75">
      <c r="A352" t="s">
        <v>71</v>
      </c>
      <c r="B352" s="1">
        <v>0</v>
      </c>
      <c r="C352" s="1">
        <v>0</v>
      </c>
      <c r="D352" s="1">
        <v>0</v>
      </c>
      <c r="E352" s="1">
        <f>SUM(B352:D352)</f>
        <v>0</v>
      </c>
      <c r="F352" s="4">
        <v>1</v>
      </c>
      <c r="G352" t="s">
        <v>423</v>
      </c>
    </row>
    <row r="353" spans="1:7" ht="12.75">
      <c r="A353" t="s">
        <v>72</v>
      </c>
      <c r="B353" s="1">
        <v>776</v>
      </c>
      <c r="C353" s="1">
        <v>1227.79</v>
      </c>
      <c r="D353" s="1">
        <v>699.08</v>
      </c>
      <c r="E353" s="1">
        <f>SUM(B353:D353)</f>
        <v>2702.87</v>
      </c>
      <c r="F353" s="4">
        <v>1</v>
      </c>
      <c r="G353" t="s">
        <v>417</v>
      </c>
    </row>
    <row r="354" spans="1:7" ht="12.75">
      <c r="A354" t="s">
        <v>73</v>
      </c>
      <c r="B354" s="1">
        <v>12000</v>
      </c>
      <c r="C354" s="1">
        <v>0</v>
      </c>
      <c r="D354" s="1">
        <v>583.58</v>
      </c>
      <c r="E354" s="1">
        <f>SUM(B354:D354)</f>
        <v>12583.58</v>
      </c>
      <c r="F354" s="4">
        <v>1</v>
      </c>
      <c r="G354" t="s">
        <v>392</v>
      </c>
    </row>
    <row r="355" spans="1:7" ht="12.75">
      <c r="A355" t="s">
        <v>74</v>
      </c>
      <c r="B355" s="1">
        <v>3290</v>
      </c>
      <c r="C355" s="1">
        <v>0</v>
      </c>
      <c r="D355" s="1">
        <v>0</v>
      </c>
      <c r="E355" s="1">
        <f>SUM(B355:D355)</f>
        <v>3290</v>
      </c>
      <c r="F355" s="4">
        <v>1</v>
      </c>
      <c r="G355" t="s">
        <v>407</v>
      </c>
    </row>
    <row r="356" spans="1:7" ht="12.75">
      <c r="A356" t="s">
        <v>75</v>
      </c>
      <c r="B356" s="1">
        <v>11250</v>
      </c>
      <c r="C356" s="1">
        <v>0</v>
      </c>
      <c r="D356" s="1">
        <v>0</v>
      </c>
      <c r="E356" s="1">
        <f>SUM(B356:D356)</f>
        <v>11250</v>
      </c>
      <c r="F356" s="4">
        <v>1</v>
      </c>
      <c r="G356" t="s">
        <v>400</v>
      </c>
    </row>
    <row r="357" spans="1:7" ht="12.75">
      <c r="A357" t="s">
        <v>76</v>
      </c>
      <c r="B357" s="1">
        <v>12000</v>
      </c>
      <c r="C357" s="1">
        <v>0</v>
      </c>
      <c r="D357" s="1">
        <v>0</v>
      </c>
      <c r="E357" s="1">
        <f>SUM(B357:D357)</f>
        <v>12000</v>
      </c>
      <c r="F357" s="4">
        <v>1</v>
      </c>
      <c r="G357" t="s">
        <v>414</v>
      </c>
    </row>
    <row r="358" spans="1:7" ht="12.75">
      <c r="A358" t="s">
        <v>77</v>
      </c>
      <c r="B358" s="1">
        <v>30000</v>
      </c>
      <c r="C358" s="1">
        <v>0</v>
      </c>
      <c r="D358" s="1">
        <v>0</v>
      </c>
      <c r="E358" s="1">
        <f>SUM(B358:D358)</f>
        <v>30000</v>
      </c>
      <c r="F358" s="4">
        <v>1</v>
      </c>
      <c r="G358" t="s">
        <v>407</v>
      </c>
    </row>
    <row r="359" spans="1:7" ht="12.75">
      <c r="A359" t="s">
        <v>78</v>
      </c>
      <c r="B359" s="1">
        <v>22500</v>
      </c>
      <c r="C359" s="1">
        <v>0</v>
      </c>
      <c r="D359" s="1">
        <v>0</v>
      </c>
      <c r="E359" s="1">
        <f>SUM(B359:D359)</f>
        <v>22500</v>
      </c>
      <c r="F359" s="4">
        <v>1</v>
      </c>
      <c r="G359" t="s">
        <v>407</v>
      </c>
    </row>
    <row r="360" spans="1:7" ht="12.75">
      <c r="A360" t="s">
        <v>79</v>
      </c>
      <c r="B360" s="1">
        <v>33250</v>
      </c>
      <c r="C360" s="1">
        <v>0</v>
      </c>
      <c r="D360" s="1">
        <v>0</v>
      </c>
      <c r="E360" s="1">
        <f>SUM(B360:D360)</f>
        <v>33250</v>
      </c>
      <c r="F360" s="4">
        <v>1</v>
      </c>
      <c r="G360" t="s">
        <v>407</v>
      </c>
    </row>
    <row r="361" spans="1:7" ht="12.75">
      <c r="A361" t="s">
        <v>80</v>
      </c>
      <c r="B361" s="1">
        <v>10000</v>
      </c>
      <c r="C361" s="1">
        <v>0</v>
      </c>
      <c r="D361" s="1">
        <v>0</v>
      </c>
      <c r="E361" s="1">
        <f>SUM(B361:D361)</f>
        <v>10000</v>
      </c>
      <c r="F361" s="4">
        <v>1</v>
      </c>
      <c r="G361" t="s">
        <v>400</v>
      </c>
    </row>
    <row r="362" spans="1:7" ht="12.75">
      <c r="A362" t="s">
        <v>0</v>
      </c>
      <c r="B362" s="1">
        <v>30000</v>
      </c>
      <c r="C362" s="1">
        <v>2800</v>
      </c>
      <c r="D362" s="1">
        <v>0</v>
      </c>
      <c r="E362" s="1">
        <f>SUM(B362:D362)</f>
        <v>32800</v>
      </c>
      <c r="F362" s="4">
        <v>1</v>
      </c>
      <c r="G362" t="s">
        <v>436</v>
      </c>
    </row>
    <row r="363" spans="1:7" ht="12.75">
      <c r="A363" t="s">
        <v>1</v>
      </c>
      <c r="B363" s="1">
        <v>23761.17</v>
      </c>
      <c r="C363" s="1">
        <v>10632</v>
      </c>
      <c r="D363" s="1">
        <v>5156.95</v>
      </c>
      <c r="E363" s="1">
        <f>SUM(B363:D363)</f>
        <v>39550.119999999995</v>
      </c>
      <c r="F363" s="4">
        <v>1</v>
      </c>
      <c r="G363" t="s">
        <v>403</v>
      </c>
    </row>
    <row r="364" spans="1:7" ht="12.75">
      <c r="A364" t="s">
        <v>3</v>
      </c>
      <c r="B364" s="1">
        <v>18000</v>
      </c>
      <c r="C364" s="1">
        <v>0</v>
      </c>
      <c r="D364" s="1">
        <v>0</v>
      </c>
      <c r="E364" s="1">
        <f>SUM(B364:D364)</f>
        <v>18000</v>
      </c>
      <c r="F364" s="4">
        <v>1</v>
      </c>
      <c r="G364" t="s">
        <v>417</v>
      </c>
    </row>
    <row r="365" spans="1:7" ht="12.75">
      <c r="A365" t="s">
        <v>4</v>
      </c>
      <c r="B365" s="1">
        <v>15000</v>
      </c>
      <c r="C365" s="1">
        <v>0</v>
      </c>
      <c r="D365" s="1">
        <v>0</v>
      </c>
      <c r="E365" s="1">
        <f>SUM(B365:D365)</f>
        <v>15000</v>
      </c>
      <c r="F365" s="4">
        <v>1</v>
      </c>
      <c r="G365" t="s">
        <v>450</v>
      </c>
    </row>
    <row r="366" spans="1:7" ht="12.75">
      <c r="A366" t="s">
        <v>6</v>
      </c>
      <c r="B366" s="1">
        <v>900</v>
      </c>
      <c r="C366" s="1">
        <v>0</v>
      </c>
      <c r="D366" s="1">
        <v>0</v>
      </c>
      <c r="E366" s="1">
        <f>SUM(B366:D366)</f>
        <v>900</v>
      </c>
      <c r="F366" s="4">
        <v>1</v>
      </c>
      <c r="G366" t="s">
        <v>419</v>
      </c>
    </row>
    <row r="367" spans="1:7" ht="12.75">
      <c r="A367" t="s">
        <v>7</v>
      </c>
      <c r="B367" s="1">
        <v>3750</v>
      </c>
      <c r="C367" s="1">
        <v>0</v>
      </c>
      <c r="D367" s="1">
        <v>0</v>
      </c>
      <c r="E367" s="1">
        <f>SUM(B367:D367)</f>
        <v>3750</v>
      </c>
      <c r="F367" s="4">
        <v>1</v>
      </c>
      <c r="G367" t="s">
        <v>450</v>
      </c>
    </row>
    <row r="368" spans="1:7" ht="12.75">
      <c r="A368" t="s">
        <v>8</v>
      </c>
      <c r="B368" s="1">
        <v>4500</v>
      </c>
      <c r="C368" s="1">
        <v>0</v>
      </c>
      <c r="D368" s="1">
        <v>0</v>
      </c>
      <c r="E368" s="1">
        <f>SUM(B368:D368)</f>
        <v>4500</v>
      </c>
      <c r="F368" s="4">
        <v>1</v>
      </c>
      <c r="G368" t="s">
        <v>410</v>
      </c>
    </row>
    <row r="369" spans="1:7" ht="12.75">
      <c r="A369" t="s">
        <v>10</v>
      </c>
      <c r="B369" s="1">
        <v>15000</v>
      </c>
      <c r="C369" s="1">
        <v>0</v>
      </c>
      <c r="D369" s="1">
        <v>0</v>
      </c>
      <c r="E369" s="1">
        <f>SUM(B369:D369)</f>
        <v>15000</v>
      </c>
      <c r="F369" s="4">
        <v>1</v>
      </c>
      <c r="G369" t="s">
        <v>407</v>
      </c>
    </row>
    <row r="370" spans="1:7" ht="12.75">
      <c r="A370" t="s">
        <v>11</v>
      </c>
      <c r="B370" s="1">
        <v>15000</v>
      </c>
      <c r="C370" s="1">
        <v>0</v>
      </c>
      <c r="D370" s="1">
        <v>0</v>
      </c>
      <c r="E370" s="1">
        <f>SUM(B370:D370)</f>
        <v>15000</v>
      </c>
      <c r="F370" s="4">
        <v>1</v>
      </c>
      <c r="G370" t="s">
        <v>392</v>
      </c>
    </row>
    <row r="371" spans="1:7" ht="12.75">
      <c r="A371" t="s">
        <v>12</v>
      </c>
      <c r="B371" s="1">
        <v>19800</v>
      </c>
      <c r="C371" s="1">
        <v>0</v>
      </c>
      <c r="D371" s="1">
        <v>0</v>
      </c>
      <c r="E371" s="1">
        <f>SUM(B371:D371)</f>
        <v>19800</v>
      </c>
      <c r="F371" s="4">
        <v>1</v>
      </c>
      <c r="G371" t="s">
        <v>403</v>
      </c>
    </row>
    <row r="372" spans="1:7" ht="12.75">
      <c r="A372" t="s">
        <v>13</v>
      </c>
      <c r="B372" s="1">
        <v>12000</v>
      </c>
      <c r="C372" s="1">
        <v>0</v>
      </c>
      <c r="D372" s="1">
        <v>5510.4</v>
      </c>
      <c r="E372" s="1">
        <f>SUM(B372:D372)</f>
        <v>17510.4</v>
      </c>
      <c r="F372" s="4">
        <v>1</v>
      </c>
      <c r="G372" t="s">
        <v>411</v>
      </c>
    </row>
    <row r="373" spans="1:7" ht="12.75">
      <c r="A373" t="s">
        <v>14</v>
      </c>
      <c r="B373" s="1">
        <v>10500</v>
      </c>
      <c r="C373" s="1">
        <v>0</v>
      </c>
      <c r="D373" s="1">
        <v>591.83</v>
      </c>
      <c r="E373" s="1">
        <f>SUM(B373:D373)</f>
        <v>11091.83</v>
      </c>
      <c r="F373" s="4">
        <v>1</v>
      </c>
      <c r="G373" t="s">
        <v>397</v>
      </c>
    </row>
    <row r="374" spans="1:7" ht="12.75">
      <c r="A374" t="s">
        <v>15</v>
      </c>
      <c r="B374" s="1">
        <v>15000</v>
      </c>
      <c r="C374" s="1">
        <v>0</v>
      </c>
      <c r="D374" s="1">
        <v>0</v>
      </c>
      <c r="E374" s="1">
        <f>SUM(B374:D374)</f>
        <v>15000</v>
      </c>
      <c r="F374" s="4">
        <v>1</v>
      </c>
      <c r="G374" t="s">
        <v>423</v>
      </c>
    </row>
    <row r="375" spans="1:7" ht="12.75">
      <c r="A375" t="s">
        <v>16</v>
      </c>
      <c r="B375" s="1">
        <v>7551.75</v>
      </c>
      <c r="C375" s="1">
        <v>514.87</v>
      </c>
      <c r="D375" s="1">
        <v>5940.35</v>
      </c>
      <c r="E375" s="1">
        <f>SUM(B375:D375)</f>
        <v>14006.970000000001</v>
      </c>
      <c r="F375" s="4">
        <v>1</v>
      </c>
      <c r="G375" t="s">
        <v>407</v>
      </c>
    </row>
    <row r="376" spans="1:7" ht="12.75">
      <c r="A376" t="s">
        <v>17</v>
      </c>
      <c r="B376" s="1">
        <v>1200</v>
      </c>
      <c r="C376" s="1">
        <v>250</v>
      </c>
      <c r="D376" s="1">
        <v>170.7</v>
      </c>
      <c r="E376" s="1">
        <f>SUM(B376:D376)</f>
        <v>1620.7</v>
      </c>
      <c r="F376" s="4">
        <v>1</v>
      </c>
      <c r="G376" t="s">
        <v>407</v>
      </c>
    </row>
    <row r="377" spans="1:7" ht="12.75">
      <c r="A377" t="s">
        <v>18</v>
      </c>
      <c r="B377" s="1">
        <v>0</v>
      </c>
      <c r="C377" s="1">
        <v>0</v>
      </c>
      <c r="D377" s="1">
        <v>0</v>
      </c>
      <c r="E377" s="1">
        <f>SUM(B377:D377)</f>
        <v>0</v>
      </c>
      <c r="F377" s="4">
        <v>1</v>
      </c>
      <c r="G377" t="s">
        <v>401</v>
      </c>
    </row>
    <row r="378" spans="1:7" ht="12.75">
      <c r="A378" t="s">
        <v>19</v>
      </c>
      <c r="B378" s="1">
        <v>25200</v>
      </c>
      <c r="C378" s="1">
        <v>250</v>
      </c>
      <c r="D378" s="1">
        <v>9907.52</v>
      </c>
      <c r="E378" s="1">
        <f>SUM(B378:D378)</f>
        <v>35357.520000000004</v>
      </c>
      <c r="F378" s="4">
        <v>1</v>
      </c>
      <c r="G378" t="s">
        <v>411</v>
      </c>
    </row>
    <row r="379" spans="1:7" ht="12.75">
      <c r="A379" t="s">
        <v>20</v>
      </c>
      <c r="B379" s="1">
        <v>15000</v>
      </c>
      <c r="C379" s="1">
        <v>250</v>
      </c>
      <c r="D379" s="1">
        <v>0</v>
      </c>
      <c r="E379" s="1">
        <f>SUM(B379:D379)</f>
        <v>15250</v>
      </c>
      <c r="F379" s="4">
        <v>1</v>
      </c>
      <c r="G379" t="s">
        <v>414</v>
      </c>
    </row>
    <row r="380" spans="1:7" ht="12.75">
      <c r="A380" t="s">
        <v>21</v>
      </c>
      <c r="B380" s="1">
        <v>1000</v>
      </c>
      <c r="C380" s="1">
        <v>0</v>
      </c>
      <c r="D380" s="1">
        <v>1622</v>
      </c>
      <c r="E380" s="1">
        <f>SUM(B380:D380)</f>
        <v>2622</v>
      </c>
      <c r="F380" s="4">
        <v>1</v>
      </c>
      <c r="G380" t="s">
        <v>424</v>
      </c>
    </row>
    <row r="381" spans="1:7" ht="12.75">
      <c r="A381" t="s">
        <v>22</v>
      </c>
      <c r="B381" s="1">
        <v>9000</v>
      </c>
      <c r="C381" s="1">
        <v>0</v>
      </c>
      <c r="D381" s="1">
        <v>0</v>
      </c>
      <c r="E381" s="1">
        <f>SUM(B381:D381)</f>
        <v>9000</v>
      </c>
      <c r="F381" s="4">
        <v>1</v>
      </c>
      <c r="G381" t="s">
        <v>408</v>
      </c>
    </row>
    <row r="382" spans="1:7" ht="12.75">
      <c r="A382" t="s">
        <v>24</v>
      </c>
      <c r="B382" s="1">
        <v>9600</v>
      </c>
      <c r="C382" s="1">
        <v>0</v>
      </c>
      <c r="D382" s="1">
        <v>358.05</v>
      </c>
      <c r="E382" s="1">
        <f>SUM(B382:D382)</f>
        <v>9958.05</v>
      </c>
      <c r="F382" s="4">
        <v>1</v>
      </c>
      <c r="G382" t="s">
        <v>406</v>
      </c>
    </row>
    <row r="383" spans="1:7" ht="12.75">
      <c r="A383" t="s">
        <v>25</v>
      </c>
      <c r="B383" s="1">
        <v>9000</v>
      </c>
      <c r="C383" s="1">
        <v>0</v>
      </c>
      <c r="D383" s="1">
        <v>0</v>
      </c>
      <c r="E383" s="1">
        <f>SUM(B383:D383)</f>
        <v>9000</v>
      </c>
      <c r="F383" s="4">
        <v>1</v>
      </c>
      <c r="G383" t="s">
        <v>407</v>
      </c>
    </row>
    <row r="384" spans="1:7" ht="12.75">
      <c r="A384" t="s">
        <v>26</v>
      </c>
      <c r="B384" s="1">
        <v>7500</v>
      </c>
      <c r="C384" s="1">
        <v>0</v>
      </c>
      <c r="D384" s="1">
        <v>0</v>
      </c>
      <c r="E384" s="1">
        <f>SUM(B384:D384)</f>
        <v>7500</v>
      </c>
      <c r="F384" s="4">
        <v>1</v>
      </c>
      <c r="G384" t="s">
        <v>399</v>
      </c>
    </row>
    <row r="385" spans="1:7" ht="12.75">
      <c r="A385" t="s">
        <v>27</v>
      </c>
      <c r="B385" s="1">
        <v>7500</v>
      </c>
      <c r="C385" s="1">
        <v>0</v>
      </c>
      <c r="D385" s="1">
        <v>0</v>
      </c>
      <c r="E385" s="1">
        <f>SUM(B385:D385)</f>
        <v>7500</v>
      </c>
      <c r="F385" s="4">
        <v>1</v>
      </c>
      <c r="G385" t="s">
        <v>432</v>
      </c>
    </row>
    <row r="386" spans="1:7" ht="12.75">
      <c r="A386" t="s">
        <v>28</v>
      </c>
      <c r="B386" s="1">
        <v>13500</v>
      </c>
      <c r="C386" s="1">
        <v>0</v>
      </c>
      <c r="D386" s="1">
        <v>0</v>
      </c>
      <c r="E386" s="1">
        <f>SUM(B386:D386)</f>
        <v>13500</v>
      </c>
      <c r="F386" s="4">
        <v>1</v>
      </c>
      <c r="G386" t="s">
        <v>392</v>
      </c>
    </row>
    <row r="387" spans="1:7" ht="12.75">
      <c r="A387" t="s">
        <v>29</v>
      </c>
      <c r="B387" s="1">
        <v>10500</v>
      </c>
      <c r="C387" s="1">
        <v>250</v>
      </c>
      <c r="D387" s="1">
        <v>1408.77</v>
      </c>
      <c r="E387" s="1">
        <f>SUM(B387:D387)</f>
        <v>12158.77</v>
      </c>
      <c r="F387" s="4">
        <v>1</v>
      </c>
      <c r="G387" t="s">
        <v>407</v>
      </c>
    </row>
    <row r="388" spans="1:7" ht="12.75">
      <c r="A388" t="s">
        <v>30</v>
      </c>
      <c r="B388" s="1">
        <v>15250</v>
      </c>
      <c r="C388" s="1">
        <v>0</v>
      </c>
      <c r="D388" s="1">
        <v>0</v>
      </c>
      <c r="E388" s="1">
        <f>SUM(B388:D388)</f>
        <v>15250</v>
      </c>
      <c r="F388" s="4">
        <v>1</v>
      </c>
      <c r="G388" t="s">
        <v>395</v>
      </c>
    </row>
    <row r="390" spans="1:5" ht="12.75">
      <c r="A390" s="5" t="s">
        <v>451</v>
      </c>
      <c r="B390" s="1">
        <f>SUM(B2:B388)</f>
        <v>5931539.570000001</v>
      </c>
      <c r="C390" s="1">
        <f>SUM(C2:C388)</f>
        <v>296485.6299999999</v>
      </c>
      <c r="D390" s="1">
        <f>SUM(D2:D388)</f>
        <v>1111140.7900000005</v>
      </c>
      <c r="E390" s="1">
        <f>SUM(E2:E388)</f>
        <v>7339165.99</v>
      </c>
    </row>
  </sheetData>
  <sheetProtection/>
  <autoFilter ref="A1:H390"/>
  <printOptions/>
  <pageMargins left="0.75" right="0.75" top="1" bottom="1" header="0.5" footer="0.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0"/>
  <sheetViews>
    <sheetView workbookViewId="0" topLeftCell="A1">
      <selection activeCell="F8" sqref="F8"/>
    </sheetView>
  </sheetViews>
  <sheetFormatPr defaultColWidth="11.00390625" defaultRowHeight="12.75"/>
  <cols>
    <col min="1" max="1" width="25.125" style="0" customWidth="1"/>
    <col min="2" max="2" width="21.125" style="0" customWidth="1"/>
  </cols>
  <sheetData>
    <row r="1" spans="1:2" ht="12.75">
      <c r="A1" s="5" t="s">
        <v>455</v>
      </c>
      <c r="B1" s="5" t="s">
        <v>456</v>
      </c>
    </row>
    <row r="2" spans="1:2" ht="12.75">
      <c r="A2" s="8" t="s">
        <v>417</v>
      </c>
      <c r="B2" s="10">
        <v>1014057.9700000001</v>
      </c>
    </row>
    <row r="3" spans="1:2" ht="12.75">
      <c r="A3" s="8" t="s">
        <v>416</v>
      </c>
      <c r="B3" s="10">
        <v>817294.04</v>
      </c>
    </row>
    <row r="4" spans="1:2" ht="12.75">
      <c r="A4" s="8" t="s">
        <v>392</v>
      </c>
      <c r="B4" s="10">
        <v>790122.8700000001</v>
      </c>
    </row>
    <row r="5" spans="1:2" ht="12.75">
      <c r="A5" s="8" t="s">
        <v>414</v>
      </c>
      <c r="B5" s="10">
        <v>490569.33999999997</v>
      </c>
    </row>
    <row r="6" spans="1:2" ht="12.75">
      <c r="A6" s="8" t="s">
        <v>411</v>
      </c>
      <c r="B6" s="10">
        <v>420445.56</v>
      </c>
    </row>
    <row r="7" spans="1:2" ht="12.75">
      <c r="A7" s="8" t="s">
        <v>419</v>
      </c>
      <c r="B7" s="10">
        <v>396908.57</v>
      </c>
    </row>
    <row r="8" spans="1:2" ht="12.75">
      <c r="A8" s="8" t="s">
        <v>407</v>
      </c>
      <c r="B8" s="10">
        <v>376753.36000000004</v>
      </c>
    </row>
    <row r="9" spans="1:2" ht="12.75">
      <c r="A9" s="8" t="s">
        <v>395</v>
      </c>
      <c r="B9" s="10">
        <v>358303.27999999997</v>
      </c>
    </row>
    <row r="10" spans="1:2" ht="12.75">
      <c r="A10" s="8" t="s">
        <v>397</v>
      </c>
      <c r="B10" s="10">
        <v>262278.56</v>
      </c>
    </row>
    <row r="11" spans="1:2" ht="12.75">
      <c r="A11" s="8" t="s">
        <v>403</v>
      </c>
      <c r="B11" s="10">
        <v>182599.75</v>
      </c>
    </row>
    <row r="12" spans="1:2" ht="12.75">
      <c r="A12" s="8" t="s">
        <v>396</v>
      </c>
      <c r="B12" s="10">
        <v>170608.52000000002</v>
      </c>
    </row>
    <row r="13" spans="1:2" ht="12.75">
      <c r="A13" s="8" t="s">
        <v>406</v>
      </c>
      <c r="B13" s="10">
        <v>161817.88999999998</v>
      </c>
    </row>
    <row r="14" spans="1:2" ht="12.75">
      <c r="A14" s="8" t="s">
        <v>409</v>
      </c>
      <c r="B14" s="10">
        <v>160690.42</v>
      </c>
    </row>
    <row r="15" spans="1:2" ht="12.75">
      <c r="A15" s="8" t="s">
        <v>408</v>
      </c>
      <c r="B15" s="10">
        <v>144924.79</v>
      </c>
    </row>
    <row r="16" spans="1:2" ht="12.75">
      <c r="A16" s="8" t="s">
        <v>436</v>
      </c>
      <c r="B16" s="10">
        <v>117647.5</v>
      </c>
    </row>
    <row r="17" spans="1:2" ht="12.75">
      <c r="A17" s="8" t="s">
        <v>393</v>
      </c>
      <c r="B17" s="10">
        <v>116532.29000000001</v>
      </c>
    </row>
    <row r="18" spans="1:2" ht="12.75">
      <c r="A18" s="8" t="s">
        <v>432</v>
      </c>
      <c r="B18" s="10">
        <v>92066</v>
      </c>
    </row>
    <row r="19" spans="1:2" ht="12.75">
      <c r="A19" s="8" t="s">
        <v>404</v>
      </c>
      <c r="B19" s="10">
        <v>89465.01000000001</v>
      </c>
    </row>
    <row r="20" spans="1:2" ht="12.75">
      <c r="A20" s="8" t="s">
        <v>400</v>
      </c>
      <c r="B20" s="10">
        <v>87524.09</v>
      </c>
    </row>
    <row r="21" spans="1:2" ht="12.75">
      <c r="A21" s="8" t="s">
        <v>399</v>
      </c>
      <c r="B21" s="10">
        <v>87522.45</v>
      </c>
    </row>
    <row r="22" spans="1:2" ht="12.75">
      <c r="A22" s="8" t="s">
        <v>425</v>
      </c>
      <c r="B22" s="10">
        <v>82862.62999999999</v>
      </c>
    </row>
    <row r="23" spans="1:2" ht="12.75">
      <c r="A23" s="8" t="s">
        <v>426</v>
      </c>
      <c r="B23" s="10">
        <v>82835.65</v>
      </c>
    </row>
    <row r="24" spans="1:2" ht="12.75">
      <c r="A24" s="8" t="s">
        <v>402</v>
      </c>
      <c r="B24" s="10">
        <v>75235.14</v>
      </c>
    </row>
    <row r="25" spans="1:2" ht="12.75">
      <c r="A25" s="8" t="s">
        <v>447</v>
      </c>
      <c r="B25" s="10">
        <v>66301</v>
      </c>
    </row>
    <row r="26" spans="1:2" ht="12.75">
      <c r="A26" s="8" t="s">
        <v>410</v>
      </c>
      <c r="B26" s="10">
        <v>61379.78</v>
      </c>
    </row>
    <row r="27" spans="1:2" ht="12.75">
      <c r="A27" s="8" t="s">
        <v>423</v>
      </c>
      <c r="B27" s="10">
        <v>56712.49</v>
      </c>
    </row>
    <row r="28" spans="1:2" ht="12.75">
      <c r="A28" s="8" t="s">
        <v>401</v>
      </c>
      <c r="B28" s="10">
        <v>55702.32</v>
      </c>
    </row>
    <row r="29" spans="1:2" ht="12.75">
      <c r="A29" s="8" t="s">
        <v>434</v>
      </c>
      <c r="B29" s="10">
        <v>44336.7</v>
      </c>
    </row>
    <row r="30" spans="1:2" ht="12.75">
      <c r="A30" s="8" t="s">
        <v>429</v>
      </c>
      <c r="B30" s="10">
        <v>40756.92</v>
      </c>
    </row>
    <row r="31" spans="1:2" ht="12.75">
      <c r="A31" s="8" t="s">
        <v>415</v>
      </c>
      <c r="B31" s="10">
        <v>36969.1</v>
      </c>
    </row>
    <row r="32" spans="1:2" ht="12.75">
      <c r="A32" s="8" t="s">
        <v>398</v>
      </c>
      <c r="B32" s="10">
        <v>34356.74</v>
      </c>
    </row>
    <row r="33" spans="1:2" ht="12.75">
      <c r="A33" s="8" t="s">
        <v>405</v>
      </c>
      <c r="B33" s="10">
        <v>30749</v>
      </c>
    </row>
    <row r="34" spans="1:2" ht="12.75">
      <c r="A34" s="8" t="s">
        <v>424</v>
      </c>
      <c r="B34" s="10">
        <v>30622</v>
      </c>
    </row>
    <row r="35" spans="1:2" ht="12.75">
      <c r="A35" s="8" t="s">
        <v>431</v>
      </c>
      <c r="B35" s="10">
        <v>24500</v>
      </c>
    </row>
    <row r="36" spans="1:2" ht="12.75">
      <c r="A36" s="8" t="s">
        <v>437</v>
      </c>
      <c r="B36" s="10">
        <v>23500</v>
      </c>
    </row>
    <row r="37" spans="1:2" ht="12.75">
      <c r="A37" s="8" t="s">
        <v>449</v>
      </c>
      <c r="B37" s="10">
        <v>22500</v>
      </c>
    </row>
    <row r="38" spans="1:2" ht="12.75">
      <c r="A38" s="8" t="s">
        <v>427</v>
      </c>
      <c r="B38" s="10">
        <v>22500</v>
      </c>
    </row>
    <row r="39" spans="1:2" ht="12.75">
      <c r="A39" s="8" t="s">
        <v>442</v>
      </c>
      <c r="B39" s="10">
        <v>20750</v>
      </c>
    </row>
    <row r="40" spans="1:2" ht="12.75">
      <c r="A40" s="8" t="s">
        <v>439</v>
      </c>
      <c r="B40" s="10">
        <v>20530</v>
      </c>
    </row>
    <row r="41" spans="1:2" ht="12.75">
      <c r="A41" s="8" t="s">
        <v>441</v>
      </c>
      <c r="B41" s="10">
        <v>19200</v>
      </c>
    </row>
    <row r="42" spans="1:2" ht="12.75">
      <c r="A42" s="8" t="s">
        <v>450</v>
      </c>
      <c r="B42" s="10">
        <v>18750</v>
      </c>
    </row>
    <row r="43" spans="1:2" ht="12.75">
      <c r="A43" s="8" t="s">
        <v>420</v>
      </c>
      <c r="B43" s="10">
        <v>17500</v>
      </c>
    </row>
    <row r="44" spans="1:2" ht="12.75">
      <c r="A44" s="8" t="s">
        <v>412</v>
      </c>
      <c r="B44" s="10">
        <v>16157.21</v>
      </c>
    </row>
    <row r="45" spans="1:2" ht="12.75">
      <c r="A45" s="8" t="s">
        <v>430</v>
      </c>
      <c r="B45" s="10">
        <v>13500</v>
      </c>
    </row>
    <row r="46" spans="1:2" ht="12.75">
      <c r="A46" s="8" t="s">
        <v>445</v>
      </c>
      <c r="B46" s="10">
        <v>11500</v>
      </c>
    </row>
    <row r="47" spans="1:2" ht="12.75">
      <c r="A47" s="8" t="s">
        <v>446</v>
      </c>
      <c r="B47" s="10">
        <v>11250</v>
      </c>
    </row>
    <row r="48" spans="1:2" ht="12.75">
      <c r="A48" s="8" t="s">
        <v>433</v>
      </c>
      <c r="B48" s="10">
        <v>10499</v>
      </c>
    </row>
    <row r="49" spans="1:2" ht="12.75">
      <c r="A49" s="8" t="s">
        <v>421</v>
      </c>
      <c r="B49" s="10">
        <v>10376.43</v>
      </c>
    </row>
    <row r="50" spans="1:2" ht="12.75">
      <c r="A50" s="8" t="s">
        <v>418</v>
      </c>
      <c r="B50" s="10">
        <v>9000</v>
      </c>
    </row>
    <row r="51" spans="1:2" ht="12.75">
      <c r="A51" s="8" t="s">
        <v>394</v>
      </c>
      <c r="B51" s="10">
        <v>7781.55</v>
      </c>
    </row>
    <row r="52" spans="1:2" ht="12.75">
      <c r="A52" s="8" t="s">
        <v>438</v>
      </c>
      <c r="B52" s="10">
        <v>7750</v>
      </c>
    </row>
    <row r="53" spans="1:2" ht="12.75">
      <c r="A53" s="8" t="s">
        <v>413</v>
      </c>
      <c r="B53" s="10">
        <v>5000</v>
      </c>
    </row>
    <row r="54" spans="1:2" ht="12.75">
      <c r="A54" s="8" t="s">
        <v>428</v>
      </c>
      <c r="B54" s="10">
        <v>4000</v>
      </c>
    </row>
    <row r="55" spans="1:2" ht="12.75">
      <c r="A55" s="8" t="s">
        <v>422</v>
      </c>
      <c r="B55" s="10">
        <v>3000</v>
      </c>
    </row>
    <row r="56" spans="1:2" ht="12.75">
      <c r="A56" s="8" t="s">
        <v>444</v>
      </c>
      <c r="B56" s="10">
        <v>2420.0699999999997</v>
      </c>
    </row>
    <row r="57" spans="1:2" ht="12.75">
      <c r="A57" s="8" t="s">
        <v>443</v>
      </c>
      <c r="B57" s="10">
        <v>250</v>
      </c>
    </row>
    <row r="58" spans="1:2" ht="12.75">
      <c r="A58" s="8" t="s">
        <v>440</v>
      </c>
      <c r="B58" s="10">
        <v>0</v>
      </c>
    </row>
    <row r="60" spans="1:2" ht="12.75">
      <c r="A60" s="5" t="s">
        <v>389</v>
      </c>
      <c r="B60" s="9">
        <f>SUM(B2:B58)</f>
        <v>7339165.99</v>
      </c>
    </row>
  </sheetData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B371"/>
  <sheetViews>
    <sheetView workbookViewId="0" topLeftCell="A1">
      <selection activeCell="A43" sqref="A43"/>
    </sheetView>
  </sheetViews>
  <sheetFormatPr defaultColWidth="11.00390625" defaultRowHeight="12.75"/>
  <cols>
    <col min="1" max="1" width="23.875" style="0" customWidth="1"/>
    <col min="2" max="2" width="22.125" style="14" customWidth="1"/>
  </cols>
  <sheetData>
    <row r="1" spans="1:2" ht="12.75">
      <c r="A1" s="5" t="s">
        <v>385</v>
      </c>
      <c r="B1" s="12" t="s">
        <v>456</v>
      </c>
    </row>
    <row r="2" spans="1:2" ht="12.75">
      <c r="A2" s="11" t="s">
        <v>230</v>
      </c>
      <c r="B2" s="13">
        <v>326615.23</v>
      </c>
    </row>
    <row r="3" spans="1:2" ht="12.75">
      <c r="A3" s="11" t="s">
        <v>299</v>
      </c>
      <c r="B3" s="13">
        <v>301779</v>
      </c>
    </row>
    <row r="4" spans="1:2" ht="12.75">
      <c r="A4" s="11" t="s">
        <v>118</v>
      </c>
      <c r="B4" s="13">
        <v>132231.7</v>
      </c>
    </row>
    <row r="5" spans="1:2" ht="12.75">
      <c r="A5" s="11" t="s">
        <v>5</v>
      </c>
      <c r="B5" s="13">
        <v>128000</v>
      </c>
    </row>
    <row r="6" spans="1:2" ht="12.75">
      <c r="A6" s="11" t="s">
        <v>38</v>
      </c>
      <c r="B6" s="13">
        <v>106565.82</v>
      </c>
    </row>
    <row r="7" spans="1:2" ht="12.75">
      <c r="A7" s="11" t="s">
        <v>372</v>
      </c>
      <c r="B7" s="13">
        <v>102460.64</v>
      </c>
    </row>
    <row r="8" spans="1:2" ht="12.75">
      <c r="A8" s="11" t="s">
        <v>89</v>
      </c>
      <c r="B8" s="13">
        <v>95000</v>
      </c>
    </row>
    <row r="9" spans="1:2" ht="12.75">
      <c r="A9" s="11" t="s">
        <v>301</v>
      </c>
      <c r="B9" s="13">
        <v>84796</v>
      </c>
    </row>
    <row r="10" spans="1:2" ht="12.75">
      <c r="A10" s="11" t="s">
        <v>226</v>
      </c>
      <c r="B10" s="13">
        <v>82231.44</v>
      </c>
    </row>
    <row r="11" spans="1:2" ht="12.75">
      <c r="A11" s="11" t="s">
        <v>138</v>
      </c>
      <c r="B11" s="13">
        <v>76270.81</v>
      </c>
    </row>
    <row r="12" spans="1:2" ht="12.75">
      <c r="A12" s="11" t="s">
        <v>64</v>
      </c>
      <c r="B12" s="13">
        <v>72405.45</v>
      </c>
    </row>
    <row r="13" spans="1:2" ht="12.75">
      <c r="A13" s="11" t="s">
        <v>43</v>
      </c>
      <c r="B13" s="13">
        <v>71893.6</v>
      </c>
    </row>
    <row r="14" spans="1:2" ht="12.75">
      <c r="A14" s="11" t="s">
        <v>149</v>
      </c>
      <c r="B14" s="13">
        <v>63375.79</v>
      </c>
    </row>
    <row r="15" spans="1:2" ht="12.75">
      <c r="A15" s="11" t="s">
        <v>122</v>
      </c>
      <c r="B15" s="13">
        <v>62500</v>
      </c>
    </row>
    <row r="16" spans="1:2" ht="12.75">
      <c r="A16" s="11" t="s">
        <v>67</v>
      </c>
      <c r="B16" s="13">
        <v>61801</v>
      </c>
    </row>
    <row r="17" spans="1:2" ht="12.75">
      <c r="A17" s="11" t="s">
        <v>81</v>
      </c>
      <c r="B17" s="13">
        <v>59230.39</v>
      </c>
    </row>
    <row r="18" spans="1:2" ht="12.75">
      <c r="A18" s="11" t="s">
        <v>131</v>
      </c>
      <c r="B18" s="13">
        <v>55361.91</v>
      </c>
    </row>
    <row r="19" spans="1:2" ht="12.75">
      <c r="A19" s="11" t="s">
        <v>335</v>
      </c>
      <c r="B19" s="13">
        <v>55335.65</v>
      </c>
    </row>
    <row r="20" spans="1:2" ht="12.75">
      <c r="A20" s="11" t="s">
        <v>183</v>
      </c>
      <c r="B20" s="13">
        <v>55000</v>
      </c>
    </row>
    <row r="21" spans="1:2" ht="12.75">
      <c r="A21" s="11" t="s">
        <v>141</v>
      </c>
      <c r="B21" s="13">
        <v>50250</v>
      </c>
    </row>
    <row r="22" spans="1:2" ht="12.75">
      <c r="A22" s="11" t="s">
        <v>257</v>
      </c>
      <c r="B22" s="13">
        <v>50000</v>
      </c>
    </row>
    <row r="23" spans="1:2" ht="12.75">
      <c r="A23" s="11" t="s">
        <v>373</v>
      </c>
      <c r="B23" s="13">
        <v>50000</v>
      </c>
    </row>
    <row r="24" spans="1:2" ht="12.75">
      <c r="A24" s="11" t="s">
        <v>237</v>
      </c>
      <c r="B24" s="13">
        <v>49729.02</v>
      </c>
    </row>
    <row r="25" spans="1:2" ht="12.75">
      <c r="A25" s="11" t="s">
        <v>368</v>
      </c>
      <c r="B25" s="13">
        <v>49500</v>
      </c>
    </row>
    <row r="26" spans="1:2" ht="12.75">
      <c r="A26" s="11" t="s">
        <v>309</v>
      </c>
      <c r="B26" s="13">
        <v>49245.1</v>
      </c>
    </row>
    <row r="27" spans="1:2" ht="12.75">
      <c r="A27" s="11" t="s">
        <v>305</v>
      </c>
      <c r="B27" s="13">
        <v>48269.1</v>
      </c>
    </row>
    <row r="28" spans="1:2" ht="12.75">
      <c r="A28" s="11" t="s">
        <v>262</v>
      </c>
      <c r="B28" s="13">
        <v>47310.01</v>
      </c>
    </row>
    <row r="29" spans="1:2" ht="12.75">
      <c r="A29" s="11" t="s">
        <v>310</v>
      </c>
      <c r="B29" s="13">
        <v>47173.74</v>
      </c>
    </row>
    <row r="30" spans="1:2" ht="12.75">
      <c r="A30" s="11" t="s">
        <v>203</v>
      </c>
      <c r="B30" s="13">
        <v>44696.39</v>
      </c>
    </row>
    <row r="31" spans="1:2" ht="12.75">
      <c r="A31" s="11" t="s">
        <v>2</v>
      </c>
      <c r="B31" s="13">
        <v>43437.67</v>
      </c>
    </row>
    <row r="32" spans="1:2" ht="12.75">
      <c r="A32" s="11" t="s">
        <v>51</v>
      </c>
      <c r="B32" s="13">
        <v>43000</v>
      </c>
    </row>
    <row r="33" spans="1:2" ht="12.75">
      <c r="A33" s="11" t="s">
        <v>274</v>
      </c>
      <c r="B33" s="13">
        <v>39999.99</v>
      </c>
    </row>
    <row r="34" spans="1:2" ht="12.75">
      <c r="A34" s="11" t="s">
        <v>1</v>
      </c>
      <c r="B34" s="13">
        <v>39550.12</v>
      </c>
    </row>
    <row r="35" spans="1:2" ht="12.75">
      <c r="A35" s="11" t="s">
        <v>139</v>
      </c>
      <c r="B35" s="13">
        <v>39250</v>
      </c>
    </row>
    <row r="36" spans="1:2" ht="12.75">
      <c r="A36" s="11" t="s">
        <v>193</v>
      </c>
      <c r="B36" s="13">
        <v>39107.19</v>
      </c>
    </row>
    <row r="37" spans="1:2" ht="12.75">
      <c r="A37" s="11" t="s">
        <v>303</v>
      </c>
      <c r="B37" s="13">
        <v>38863.8</v>
      </c>
    </row>
    <row r="38" spans="1:2" ht="12.75">
      <c r="A38" s="11" t="s">
        <v>362</v>
      </c>
      <c r="B38" s="13">
        <v>38040.25</v>
      </c>
    </row>
    <row r="39" spans="1:2" ht="12.75">
      <c r="A39" s="11" t="s">
        <v>329</v>
      </c>
      <c r="B39" s="13">
        <v>37750</v>
      </c>
    </row>
    <row r="40" spans="1:2" ht="12.75">
      <c r="A40" s="11" t="s">
        <v>242</v>
      </c>
      <c r="B40" s="13">
        <v>37091.86</v>
      </c>
    </row>
    <row r="41" spans="1:2" ht="12.75">
      <c r="A41" s="11" t="s">
        <v>112</v>
      </c>
      <c r="B41" s="13">
        <v>36000</v>
      </c>
    </row>
    <row r="42" spans="1:2" ht="12.75">
      <c r="A42" s="11" t="s">
        <v>187</v>
      </c>
      <c r="B42" s="13">
        <v>35847.5</v>
      </c>
    </row>
    <row r="43" spans="1:2" ht="12.75">
      <c r="A43" s="11" t="s">
        <v>19</v>
      </c>
      <c r="B43" s="13">
        <v>35357.52</v>
      </c>
    </row>
    <row r="44" spans="1:2" ht="12.75">
      <c r="A44" s="11" t="s">
        <v>375</v>
      </c>
      <c r="B44" s="13">
        <v>35120</v>
      </c>
    </row>
    <row r="45" spans="1:2" ht="12.75">
      <c r="A45" s="11" t="s">
        <v>130</v>
      </c>
      <c r="B45" s="13">
        <v>35000</v>
      </c>
    </row>
    <row r="46" spans="1:2" ht="12.75">
      <c r="A46" s="11" t="s">
        <v>360</v>
      </c>
      <c r="B46" s="13">
        <v>34465.01</v>
      </c>
    </row>
    <row r="47" spans="1:2" ht="12.75">
      <c r="A47" s="11" t="s">
        <v>126</v>
      </c>
      <c r="B47" s="13">
        <v>33502.42</v>
      </c>
    </row>
    <row r="48" spans="1:2" ht="12.75">
      <c r="A48" s="11" t="s">
        <v>55</v>
      </c>
      <c r="B48" s="13">
        <v>33329.65</v>
      </c>
    </row>
    <row r="49" spans="1:2" ht="12.75">
      <c r="A49" s="11" t="s">
        <v>79</v>
      </c>
      <c r="B49" s="13">
        <v>33250</v>
      </c>
    </row>
    <row r="50" spans="1:2" ht="12.75">
      <c r="A50" s="11" t="s">
        <v>108</v>
      </c>
      <c r="B50" s="13">
        <v>32975.49</v>
      </c>
    </row>
    <row r="51" spans="1:2" ht="12.75">
      <c r="A51" s="11" t="s">
        <v>0</v>
      </c>
      <c r="B51" s="13">
        <v>32800</v>
      </c>
    </row>
    <row r="52" spans="1:2" ht="12.75">
      <c r="A52" s="11" t="s">
        <v>125</v>
      </c>
      <c r="B52" s="13">
        <v>31916.64</v>
      </c>
    </row>
    <row r="53" spans="1:2" ht="12.75">
      <c r="A53" s="11" t="s">
        <v>251</v>
      </c>
      <c r="B53" s="13">
        <v>31747.94</v>
      </c>
    </row>
    <row r="54" spans="1:2" ht="12.75">
      <c r="A54" s="11" t="s">
        <v>337</v>
      </c>
      <c r="B54" s="13">
        <v>30819.6</v>
      </c>
    </row>
    <row r="55" spans="1:2" ht="12.75">
      <c r="A55" s="11" t="s">
        <v>124</v>
      </c>
      <c r="B55" s="13">
        <v>30555</v>
      </c>
    </row>
    <row r="56" spans="1:2" ht="12.75">
      <c r="A56" s="11" t="s">
        <v>49</v>
      </c>
      <c r="B56" s="13">
        <v>30358.64</v>
      </c>
    </row>
    <row r="57" spans="1:2" ht="12.75">
      <c r="A57" s="11" t="s">
        <v>129</v>
      </c>
      <c r="B57" s="13">
        <v>30250</v>
      </c>
    </row>
    <row r="58" spans="1:2" ht="12.75">
      <c r="A58" s="11" t="s">
        <v>146</v>
      </c>
      <c r="B58" s="13">
        <v>30250</v>
      </c>
    </row>
    <row r="59" spans="1:2" ht="12.75">
      <c r="A59" s="11" t="s">
        <v>84</v>
      </c>
      <c r="B59" s="13">
        <v>30082.44</v>
      </c>
    </row>
    <row r="60" spans="1:2" ht="12.75">
      <c r="A60" s="11" t="s">
        <v>77</v>
      </c>
      <c r="B60" s="13">
        <v>30000</v>
      </c>
    </row>
    <row r="61" spans="1:2" ht="12.75">
      <c r="A61" s="11" t="s">
        <v>145</v>
      </c>
      <c r="B61" s="13">
        <v>30000</v>
      </c>
    </row>
    <row r="62" spans="1:2" ht="12.75">
      <c r="A62" s="11" t="s">
        <v>140</v>
      </c>
      <c r="B62" s="13">
        <v>30000</v>
      </c>
    </row>
    <row r="63" spans="1:2" ht="12.75">
      <c r="A63" s="11" t="s">
        <v>221</v>
      </c>
      <c r="B63" s="13">
        <v>30000</v>
      </c>
    </row>
    <row r="64" spans="1:2" ht="12.75">
      <c r="A64" s="11" t="s">
        <v>264</v>
      </c>
      <c r="B64" s="13">
        <v>30000</v>
      </c>
    </row>
    <row r="65" spans="1:2" ht="12.75">
      <c r="A65" s="11" t="s">
        <v>340</v>
      </c>
      <c r="B65" s="13">
        <v>30000</v>
      </c>
    </row>
    <row r="66" spans="1:2" ht="12.75">
      <c r="A66" s="11" t="s">
        <v>325</v>
      </c>
      <c r="B66" s="13">
        <v>30000</v>
      </c>
    </row>
    <row r="67" spans="1:2" ht="12.75">
      <c r="A67" s="11" t="s">
        <v>286</v>
      </c>
      <c r="B67" s="13">
        <v>29801.43</v>
      </c>
    </row>
    <row r="68" spans="1:2" ht="12.75">
      <c r="A68" s="11" t="s">
        <v>225</v>
      </c>
      <c r="B68" s="13">
        <v>29440.55</v>
      </c>
    </row>
    <row r="69" spans="1:2" ht="12.75">
      <c r="A69" s="11" t="s">
        <v>186</v>
      </c>
      <c r="B69" s="13">
        <v>28835.68</v>
      </c>
    </row>
    <row r="70" spans="1:2" ht="12.75">
      <c r="A70" s="11" t="s">
        <v>353</v>
      </c>
      <c r="B70" s="13">
        <v>28647.45</v>
      </c>
    </row>
    <row r="71" spans="1:2" ht="12.75">
      <c r="A71" s="11" t="s">
        <v>358</v>
      </c>
      <c r="B71" s="13">
        <v>28500</v>
      </c>
    </row>
    <row r="72" spans="1:2" ht="12.75">
      <c r="A72" s="11" t="s">
        <v>52</v>
      </c>
      <c r="B72" s="13">
        <v>28173</v>
      </c>
    </row>
    <row r="73" spans="1:2" ht="12.75">
      <c r="A73" s="11" t="s">
        <v>304</v>
      </c>
      <c r="B73" s="13">
        <v>27377.81</v>
      </c>
    </row>
    <row r="74" spans="1:2" ht="12.75">
      <c r="A74" s="11" t="s">
        <v>100</v>
      </c>
      <c r="B74" s="13">
        <v>27000</v>
      </c>
    </row>
    <row r="75" spans="1:2" ht="12.75">
      <c r="A75" s="11" t="s">
        <v>176</v>
      </c>
      <c r="B75" s="13">
        <v>27000</v>
      </c>
    </row>
    <row r="76" spans="1:2" ht="12.75">
      <c r="A76" s="11" t="s">
        <v>191</v>
      </c>
      <c r="B76" s="13">
        <v>26958.91</v>
      </c>
    </row>
    <row r="77" spans="1:2" ht="12.75">
      <c r="A77" s="11" t="s">
        <v>227</v>
      </c>
      <c r="B77" s="13">
        <v>26605.35</v>
      </c>
    </row>
    <row r="78" spans="1:2" ht="12.75">
      <c r="A78" s="11" t="s">
        <v>261</v>
      </c>
      <c r="B78" s="13">
        <v>26250</v>
      </c>
    </row>
    <row r="79" spans="1:2" ht="12.75">
      <c r="A79" s="11" t="s">
        <v>215</v>
      </c>
      <c r="B79" s="13">
        <v>25524.46</v>
      </c>
    </row>
    <row r="80" spans="1:2" ht="12.75">
      <c r="A80" s="11" t="s">
        <v>302</v>
      </c>
      <c r="B80" s="13">
        <v>25333</v>
      </c>
    </row>
    <row r="81" spans="1:2" ht="12.75">
      <c r="A81" s="11" t="s">
        <v>281</v>
      </c>
      <c r="B81" s="13">
        <v>25080.3</v>
      </c>
    </row>
    <row r="82" spans="1:2" ht="12.75">
      <c r="A82" s="11" t="s">
        <v>119</v>
      </c>
      <c r="B82" s="13">
        <v>25002</v>
      </c>
    </row>
    <row r="83" spans="1:2" ht="12.75">
      <c r="A83" s="11" t="s">
        <v>104</v>
      </c>
      <c r="B83" s="13">
        <v>25000</v>
      </c>
    </row>
    <row r="84" spans="1:2" ht="12.75">
      <c r="A84" s="11" t="s">
        <v>234</v>
      </c>
      <c r="B84" s="13">
        <v>24724.55</v>
      </c>
    </row>
    <row r="85" spans="1:2" ht="12.75">
      <c r="A85" s="11" t="s">
        <v>213</v>
      </c>
      <c r="B85" s="13">
        <v>24489</v>
      </c>
    </row>
    <row r="86" spans="1:2" ht="12.75">
      <c r="A86" s="11" t="s">
        <v>143</v>
      </c>
      <c r="B86" s="13">
        <v>24250</v>
      </c>
    </row>
    <row r="87" spans="1:2" ht="12.75">
      <c r="A87" s="11" t="s">
        <v>384</v>
      </c>
      <c r="B87" s="13">
        <v>24000</v>
      </c>
    </row>
    <row r="88" spans="1:2" ht="12.75">
      <c r="A88" s="11" t="s">
        <v>287</v>
      </c>
      <c r="B88" s="13">
        <v>23750</v>
      </c>
    </row>
    <row r="89" spans="1:2" ht="12.75">
      <c r="A89" s="11" t="s">
        <v>238</v>
      </c>
      <c r="B89" s="13">
        <v>23249.5</v>
      </c>
    </row>
    <row r="90" spans="1:2" ht="12.75">
      <c r="A90" s="11" t="s">
        <v>292</v>
      </c>
      <c r="B90" s="13">
        <v>23049</v>
      </c>
    </row>
    <row r="91" spans="1:2" ht="12.75">
      <c r="A91" s="11" t="s">
        <v>283</v>
      </c>
      <c r="B91" s="13">
        <v>22744</v>
      </c>
    </row>
    <row r="92" spans="1:2" ht="12.75">
      <c r="A92" s="11" t="s">
        <v>78</v>
      </c>
      <c r="B92" s="13">
        <v>22500</v>
      </c>
    </row>
    <row r="93" spans="1:2" ht="12.75">
      <c r="A93" s="11" t="s">
        <v>254</v>
      </c>
      <c r="B93" s="13">
        <v>22500</v>
      </c>
    </row>
    <row r="94" spans="1:2" ht="12.75">
      <c r="A94" s="11" t="s">
        <v>190</v>
      </c>
      <c r="B94" s="13">
        <v>22123.63</v>
      </c>
    </row>
    <row r="95" spans="1:2" ht="12.75">
      <c r="A95" s="11" t="s">
        <v>148</v>
      </c>
      <c r="B95" s="13">
        <v>21534.6</v>
      </c>
    </row>
    <row r="96" spans="1:2" ht="12.75">
      <c r="A96" s="11" t="s">
        <v>250</v>
      </c>
      <c r="B96" s="13">
        <v>21250</v>
      </c>
    </row>
    <row r="97" spans="1:2" ht="12.75">
      <c r="A97" s="11" t="s">
        <v>248</v>
      </c>
      <c r="B97" s="13">
        <v>21000</v>
      </c>
    </row>
    <row r="98" spans="1:2" ht="12.75">
      <c r="A98" s="11" t="s">
        <v>359</v>
      </c>
      <c r="B98" s="13">
        <v>20925.3</v>
      </c>
    </row>
    <row r="99" spans="1:2" ht="12.75">
      <c r="A99" s="11" t="s">
        <v>236</v>
      </c>
      <c r="B99" s="13">
        <v>20537.63</v>
      </c>
    </row>
    <row r="100" spans="1:2" ht="12.75">
      <c r="A100" s="11" t="s">
        <v>154</v>
      </c>
      <c r="B100" s="13">
        <v>20530</v>
      </c>
    </row>
    <row r="101" spans="1:2" ht="12.75">
      <c r="A101" s="11" t="s">
        <v>142</v>
      </c>
      <c r="B101" s="13">
        <v>20506.5</v>
      </c>
    </row>
    <row r="102" spans="1:2" ht="12.75">
      <c r="A102" s="11" t="s">
        <v>132</v>
      </c>
      <c r="B102" s="13">
        <v>20370.5</v>
      </c>
    </row>
    <row r="103" spans="1:2" ht="12.75">
      <c r="A103" s="11" t="s">
        <v>98</v>
      </c>
      <c r="B103" s="13">
        <v>20100</v>
      </c>
    </row>
    <row r="104" spans="1:2" ht="12.75">
      <c r="A104" s="11" t="s">
        <v>167</v>
      </c>
      <c r="B104" s="13">
        <v>20056.78</v>
      </c>
    </row>
    <row r="105" spans="1:2" ht="12.75">
      <c r="A105" s="11" t="s">
        <v>37</v>
      </c>
      <c r="B105" s="13">
        <v>20000</v>
      </c>
    </row>
    <row r="106" spans="1:2" ht="12.75">
      <c r="A106" s="11" t="s">
        <v>101</v>
      </c>
      <c r="B106" s="13">
        <v>20000</v>
      </c>
    </row>
    <row r="107" spans="1:2" ht="12.75">
      <c r="A107" s="11" t="s">
        <v>163</v>
      </c>
      <c r="B107" s="13">
        <v>20000</v>
      </c>
    </row>
    <row r="108" spans="1:2" ht="12.75">
      <c r="A108" s="11" t="s">
        <v>343</v>
      </c>
      <c r="B108" s="13">
        <v>20000</v>
      </c>
    </row>
    <row r="109" spans="1:2" ht="12.75">
      <c r="A109" s="11" t="s">
        <v>170</v>
      </c>
      <c r="B109" s="13">
        <v>19910.98</v>
      </c>
    </row>
    <row r="110" spans="1:2" ht="12.75">
      <c r="A110" s="11" t="s">
        <v>12</v>
      </c>
      <c r="B110" s="13">
        <v>19800</v>
      </c>
    </row>
    <row r="111" spans="1:2" ht="12.75">
      <c r="A111" s="11" t="s">
        <v>128</v>
      </c>
      <c r="B111" s="13">
        <v>19681.3</v>
      </c>
    </row>
    <row r="112" spans="1:2" ht="12.75">
      <c r="A112" s="11" t="s">
        <v>171</v>
      </c>
      <c r="B112" s="13">
        <v>19200</v>
      </c>
    </row>
    <row r="113" spans="1:2" ht="12.75">
      <c r="A113" s="11" t="s">
        <v>99</v>
      </c>
      <c r="B113" s="13">
        <v>19191</v>
      </c>
    </row>
    <row r="114" spans="1:2" ht="12.75">
      <c r="A114" s="11" t="s">
        <v>265</v>
      </c>
      <c r="B114" s="13">
        <v>19147.74</v>
      </c>
    </row>
    <row r="115" spans="1:2" ht="12.75">
      <c r="A115" s="11" t="s">
        <v>206</v>
      </c>
      <c r="B115" s="13">
        <v>19000</v>
      </c>
    </row>
    <row r="116" spans="1:2" ht="12.75">
      <c r="A116" s="11" t="s">
        <v>189</v>
      </c>
      <c r="B116" s="13">
        <v>18769.88</v>
      </c>
    </row>
    <row r="117" spans="1:2" ht="12.75">
      <c r="A117" s="11" t="s">
        <v>41</v>
      </c>
      <c r="B117" s="13">
        <v>18750</v>
      </c>
    </row>
    <row r="118" spans="1:2" ht="12.75">
      <c r="A118" s="11" t="s">
        <v>356</v>
      </c>
      <c r="B118" s="13">
        <v>18582</v>
      </c>
    </row>
    <row r="119" spans="1:2" ht="12.75">
      <c r="A119" s="11" t="s">
        <v>137</v>
      </c>
      <c r="B119" s="13">
        <v>18412.54</v>
      </c>
    </row>
    <row r="120" spans="1:2" ht="12.75">
      <c r="A120" s="11" t="s">
        <v>158</v>
      </c>
      <c r="B120" s="13">
        <v>18380.46</v>
      </c>
    </row>
    <row r="121" spans="1:2" ht="12.75">
      <c r="A121" s="11" t="s">
        <v>46</v>
      </c>
      <c r="B121" s="13">
        <v>18250</v>
      </c>
    </row>
    <row r="122" spans="1:2" ht="12.75">
      <c r="A122" s="11" t="s">
        <v>207</v>
      </c>
      <c r="B122" s="13">
        <v>18045</v>
      </c>
    </row>
    <row r="123" spans="1:2" ht="12.75">
      <c r="A123" s="11" t="s">
        <v>3</v>
      </c>
      <c r="B123" s="13">
        <v>18000</v>
      </c>
    </row>
    <row r="124" spans="1:2" ht="12.75">
      <c r="A124" s="11" t="s">
        <v>65</v>
      </c>
      <c r="B124" s="13">
        <v>18000</v>
      </c>
    </row>
    <row r="125" spans="1:2" ht="12.75">
      <c r="A125" s="11" t="s">
        <v>92</v>
      </c>
      <c r="B125" s="13">
        <v>18000</v>
      </c>
    </row>
    <row r="126" spans="1:2" ht="12.75">
      <c r="A126" s="11" t="s">
        <v>44</v>
      </c>
      <c r="B126" s="13">
        <v>17937.32</v>
      </c>
    </row>
    <row r="127" spans="1:2" ht="12.75">
      <c r="A127" s="11" t="s">
        <v>217</v>
      </c>
      <c r="B127" s="13">
        <v>17891.69</v>
      </c>
    </row>
    <row r="128" spans="1:2" ht="12.75">
      <c r="A128" s="11" t="s">
        <v>277</v>
      </c>
      <c r="B128" s="13">
        <v>17817.27</v>
      </c>
    </row>
    <row r="129" spans="1:2" ht="12.75">
      <c r="A129" s="11" t="s">
        <v>288</v>
      </c>
      <c r="B129" s="13">
        <v>17750</v>
      </c>
    </row>
    <row r="130" spans="1:2" ht="12.75">
      <c r="A130" s="11" t="s">
        <v>13</v>
      </c>
      <c r="B130" s="13">
        <v>17510.4</v>
      </c>
    </row>
    <row r="131" spans="1:2" ht="12.75">
      <c r="A131" s="11" t="s">
        <v>278</v>
      </c>
      <c r="B131" s="13">
        <v>17500</v>
      </c>
    </row>
    <row r="132" spans="1:2" ht="12.75">
      <c r="A132" s="11" t="s">
        <v>342</v>
      </c>
      <c r="B132" s="13">
        <v>17284.64</v>
      </c>
    </row>
    <row r="133" spans="1:2" ht="12.75">
      <c r="A133" s="11" t="s">
        <v>168</v>
      </c>
      <c r="B133" s="13">
        <v>16768.5</v>
      </c>
    </row>
    <row r="134" spans="1:2" ht="12.75">
      <c r="A134" s="11" t="s">
        <v>166</v>
      </c>
      <c r="B134" s="13">
        <v>16750</v>
      </c>
    </row>
    <row r="135" spans="1:2" ht="12.75">
      <c r="A135" s="11" t="s">
        <v>134</v>
      </c>
      <c r="B135" s="13">
        <v>16695.01</v>
      </c>
    </row>
    <row r="136" spans="1:2" ht="12.75">
      <c r="A136" s="11" t="s">
        <v>228</v>
      </c>
      <c r="B136" s="13">
        <v>16500</v>
      </c>
    </row>
    <row r="137" spans="1:2" ht="12.75">
      <c r="A137" s="11" t="s">
        <v>320</v>
      </c>
      <c r="B137" s="13">
        <v>16500</v>
      </c>
    </row>
    <row r="138" spans="1:2" ht="12.75">
      <c r="A138" s="11" t="s">
        <v>333</v>
      </c>
      <c r="B138" s="13">
        <v>16353.54</v>
      </c>
    </row>
    <row r="139" spans="1:2" ht="12.75">
      <c r="A139" s="11" t="s">
        <v>268</v>
      </c>
      <c r="B139" s="13">
        <v>16317.26</v>
      </c>
    </row>
    <row r="140" spans="1:2" ht="12.75">
      <c r="A140" s="11" t="s">
        <v>326</v>
      </c>
      <c r="B140" s="13">
        <v>16275</v>
      </c>
    </row>
    <row r="141" spans="1:2" ht="12.75">
      <c r="A141" s="11" t="s">
        <v>220</v>
      </c>
      <c r="B141" s="13">
        <v>16164.34</v>
      </c>
    </row>
    <row r="142" spans="1:2" ht="12.75">
      <c r="A142" s="11" t="s">
        <v>83</v>
      </c>
      <c r="B142" s="13">
        <v>15858.8</v>
      </c>
    </row>
    <row r="143" spans="1:2" ht="12.75">
      <c r="A143" s="11" t="s">
        <v>371</v>
      </c>
      <c r="B143" s="13">
        <v>15655.29</v>
      </c>
    </row>
    <row r="144" spans="1:2" ht="12.75">
      <c r="A144" s="11" t="s">
        <v>53</v>
      </c>
      <c r="B144" s="13">
        <v>15300</v>
      </c>
    </row>
    <row r="145" spans="1:2" ht="12.75">
      <c r="A145" s="11" t="s">
        <v>30</v>
      </c>
      <c r="B145" s="13">
        <v>15250</v>
      </c>
    </row>
    <row r="146" spans="1:2" ht="12.75">
      <c r="A146" s="11" t="s">
        <v>20</v>
      </c>
      <c r="B146" s="13">
        <v>15250</v>
      </c>
    </row>
    <row r="147" spans="1:2" ht="12.75">
      <c r="A147" s="11" t="s">
        <v>95</v>
      </c>
      <c r="B147" s="13">
        <v>15250</v>
      </c>
    </row>
    <row r="148" spans="1:2" ht="12.75">
      <c r="A148" s="11" t="s">
        <v>318</v>
      </c>
      <c r="B148" s="13">
        <v>15220.9</v>
      </c>
    </row>
    <row r="149" spans="1:2" ht="12.75">
      <c r="A149" s="11" t="s">
        <v>165</v>
      </c>
      <c r="B149" s="13">
        <v>15185.11</v>
      </c>
    </row>
    <row r="150" spans="1:2" ht="12.75">
      <c r="A150" s="11" t="s">
        <v>317</v>
      </c>
      <c r="B150" s="13">
        <v>15161.93</v>
      </c>
    </row>
    <row r="151" spans="1:2" ht="12.75">
      <c r="A151" s="11" t="s">
        <v>109</v>
      </c>
      <c r="B151" s="13">
        <v>15044.59</v>
      </c>
    </row>
    <row r="152" spans="1:2" ht="12.75">
      <c r="A152" s="11" t="s">
        <v>15</v>
      </c>
      <c r="B152" s="13">
        <v>15000</v>
      </c>
    </row>
    <row r="153" spans="1:2" ht="12.75">
      <c r="A153" s="11" t="s">
        <v>11</v>
      </c>
      <c r="B153" s="13">
        <v>15000</v>
      </c>
    </row>
    <row r="154" spans="1:2" ht="12.75">
      <c r="A154" s="11" t="s">
        <v>10</v>
      </c>
      <c r="B154" s="13">
        <v>15000</v>
      </c>
    </row>
    <row r="155" spans="1:2" ht="12.75">
      <c r="A155" s="11" t="s">
        <v>4</v>
      </c>
      <c r="B155" s="13">
        <v>15000</v>
      </c>
    </row>
    <row r="156" spans="1:2" ht="12.75">
      <c r="A156" s="11" t="s">
        <v>69</v>
      </c>
      <c r="B156" s="13">
        <v>15000</v>
      </c>
    </row>
    <row r="157" spans="1:2" ht="12.75">
      <c r="A157" s="11" t="s">
        <v>68</v>
      </c>
      <c r="B157" s="13">
        <v>15000</v>
      </c>
    </row>
    <row r="158" spans="1:2" ht="12.75">
      <c r="A158" s="11" t="s">
        <v>188</v>
      </c>
      <c r="B158" s="13">
        <v>15000</v>
      </c>
    </row>
    <row r="159" spans="1:2" ht="12.75">
      <c r="A159" s="11" t="s">
        <v>174</v>
      </c>
      <c r="B159" s="13">
        <v>15000</v>
      </c>
    </row>
    <row r="160" spans="1:2" ht="12.75">
      <c r="A160" s="11" t="s">
        <v>144</v>
      </c>
      <c r="B160" s="13">
        <v>15000</v>
      </c>
    </row>
    <row r="161" spans="1:2" ht="12.75">
      <c r="A161" s="11" t="s">
        <v>232</v>
      </c>
      <c r="B161" s="13">
        <v>15000</v>
      </c>
    </row>
    <row r="162" spans="1:2" ht="12.75">
      <c r="A162" s="11" t="s">
        <v>205</v>
      </c>
      <c r="B162" s="13">
        <v>15000</v>
      </c>
    </row>
    <row r="163" spans="1:2" ht="12.75">
      <c r="A163" s="11" t="s">
        <v>200</v>
      </c>
      <c r="B163" s="13">
        <v>15000</v>
      </c>
    </row>
    <row r="164" spans="1:2" ht="12.75">
      <c r="A164" s="11" t="s">
        <v>199</v>
      </c>
      <c r="B164" s="13">
        <v>15000</v>
      </c>
    </row>
    <row r="165" spans="1:2" ht="12.75">
      <c r="A165" s="11" t="s">
        <v>297</v>
      </c>
      <c r="B165" s="13">
        <v>15000</v>
      </c>
    </row>
    <row r="166" spans="1:2" ht="12.75">
      <c r="A166" s="11" t="s">
        <v>279</v>
      </c>
      <c r="B166" s="13">
        <v>15000</v>
      </c>
    </row>
    <row r="167" spans="1:2" ht="12.75">
      <c r="A167" s="11" t="s">
        <v>327</v>
      </c>
      <c r="B167" s="13">
        <v>15000</v>
      </c>
    </row>
    <row r="168" spans="1:2" ht="12.75">
      <c r="A168" s="11" t="s">
        <v>357</v>
      </c>
      <c r="B168" s="13">
        <v>15000</v>
      </c>
    </row>
    <row r="169" spans="1:2" ht="12.75">
      <c r="A169" s="11" t="s">
        <v>354</v>
      </c>
      <c r="B169" s="13">
        <v>15000</v>
      </c>
    </row>
    <row r="170" spans="1:2" ht="12.75">
      <c r="A170" s="11" t="s">
        <v>275</v>
      </c>
      <c r="B170" s="13">
        <v>14758.13</v>
      </c>
    </row>
    <row r="171" spans="1:2" ht="12.75">
      <c r="A171" s="11" t="s">
        <v>208</v>
      </c>
      <c r="B171" s="13">
        <v>14705.99</v>
      </c>
    </row>
    <row r="172" spans="1:2" ht="12.75">
      <c r="A172" s="11" t="s">
        <v>113</v>
      </c>
      <c r="B172" s="13">
        <v>14561.03</v>
      </c>
    </row>
    <row r="173" spans="1:2" ht="12.75">
      <c r="A173" s="11" t="s">
        <v>59</v>
      </c>
      <c r="B173" s="13">
        <v>14506.92</v>
      </c>
    </row>
    <row r="174" spans="1:2" ht="12.75">
      <c r="A174" s="11" t="s">
        <v>252</v>
      </c>
      <c r="B174" s="13">
        <v>14499.99</v>
      </c>
    </row>
    <row r="175" spans="1:2" ht="12.75">
      <c r="A175" s="11" t="s">
        <v>382</v>
      </c>
      <c r="B175" s="13">
        <v>14364.99</v>
      </c>
    </row>
    <row r="176" spans="1:2" ht="12.75">
      <c r="A176" s="11" t="s">
        <v>332</v>
      </c>
      <c r="B176" s="13">
        <v>14082.82</v>
      </c>
    </row>
    <row r="177" spans="1:2" ht="12.75">
      <c r="A177" s="11" t="s">
        <v>16</v>
      </c>
      <c r="B177" s="13">
        <v>14006.97</v>
      </c>
    </row>
    <row r="178" spans="1:2" ht="12.75">
      <c r="A178" s="11" t="s">
        <v>60</v>
      </c>
      <c r="B178" s="13">
        <v>14001</v>
      </c>
    </row>
    <row r="179" spans="1:2" ht="12.75">
      <c r="A179" s="11" t="s">
        <v>90</v>
      </c>
      <c r="B179" s="13">
        <v>13750</v>
      </c>
    </row>
    <row r="180" spans="1:2" ht="12.75">
      <c r="A180" s="11" t="s">
        <v>88</v>
      </c>
      <c r="B180" s="13">
        <v>13750</v>
      </c>
    </row>
    <row r="181" spans="1:2" ht="12.75">
      <c r="A181" s="11" t="s">
        <v>346</v>
      </c>
      <c r="B181" s="13">
        <v>13750</v>
      </c>
    </row>
    <row r="182" spans="1:2" ht="12.75">
      <c r="A182" s="11" t="s">
        <v>258</v>
      </c>
      <c r="B182" s="13">
        <v>13636.56</v>
      </c>
    </row>
    <row r="183" spans="1:2" ht="12.75">
      <c r="A183" s="11" t="s">
        <v>322</v>
      </c>
      <c r="B183" s="13">
        <v>13541.27</v>
      </c>
    </row>
    <row r="184" spans="1:2" ht="12.75">
      <c r="A184" s="11" t="s">
        <v>28</v>
      </c>
      <c r="B184" s="13">
        <v>13500</v>
      </c>
    </row>
    <row r="185" spans="1:2" ht="12.75">
      <c r="A185" s="11" t="s">
        <v>350</v>
      </c>
      <c r="B185" s="13">
        <v>13434</v>
      </c>
    </row>
    <row r="186" spans="1:2" ht="12.75">
      <c r="A186" s="11" t="s">
        <v>172</v>
      </c>
      <c r="B186" s="13">
        <v>13410</v>
      </c>
    </row>
    <row r="187" spans="1:2" ht="12.75">
      <c r="A187" s="11" t="s">
        <v>218</v>
      </c>
      <c r="B187" s="13">
        <v>13333.43</v>
      </c>
    </row>
    <row r="188" spans="1:2" ht="12.75">
      <c r="A188" s="11" t="s">
        <v>93</v>
      </c>
      <c r="B188" s="13">
        <v>13077.5</v>
      </c>
    </row>
    <row r="189" spans="1:2" ht="12.75">
      <c r="A189" s="11" t="s">
        <v>314</v>
      </c>
      <c r="B189" s="13">
        <v>12969.1</v>
      </c>
    </row>
    <row r="190" spans="1:2" ht="12.75">
      <c r="A190" s="11" t="s">
        <v>211</v>
      </c>
      <c r="B190" s="13">
        <v>12834.04</v>
      </c>
    </row>
    <row r="191" spans="1:2" ht="12.75">
      <c r="A191" s="11" t="s">
        <v>87</v>
      </c>
      <c r="B191" s="13">
        <v>12620.16</v>
      </c>
    </row>
    <row r="192" spans="1:2" ht="12.75">
      <c r="A192" s="11" t="s">
        <v>73</v>
      </c>
      <c r="B192" s="13">
        <v>12583.58</v>
      </c>
    </row>
    <row r="193" spans="1:2" ht="12.75">
      <c r="A193" s="11" t="s">
        <v>435</v>
      </c>
      <c r="B193" s="13">
        <v>12558.75</v>
      </c>
    </row>
    <row r="194" spans="1:2" ht="12.75">
      <c r="A194" s="11" t="s">
        <v>246</v>
      </c>
      <c r="B194" s="13">
        <v>12500</v>
      </c>
    </row>
    <row r="195" spans="1:2" ht="12.75">
      <c r="A195" s="11" t="s">
        <v>231</v>
      </c>
      <c r="B195" s="13">
        <v>12500</v>
      </c>
    </row>
    <row r="196" spans="1:2" ht="12.75">
      <c r="A196" s="11" t="s">
        <v>276</v>
      </c>
      <c r="B196" s="13">
        <v>12500</v>
      </c>
    </row>
    <row r="197" spans="1:2" ht="12.75">
      <c r="A197" s="11" t="s">
        <v>365</v>
      </c>
      <c r="B197" s="13">
        <v>12500</v>
      </c>
    </row>
    <row r="198" spans="1:2" ht="12.75">
      <c r="A198" s="11" t="s">
        <v>383</v>
      </c>
      <c r="B198" s="13">
        <v>12468.35</v>
      </c>
    </row>
    <row r="199" spans="1:2" ht="12.75">
      <c r="A199" s="11" t="s">
        <v>29</v>
      </c>
      <c r="B199" s="13">
        <v>12158.77</v>
      </c>
    </row>
    <row r="200" spans="1:2" ht="12.75">
      <c r="A200" s="11" t="s">
        <v>76</v>
      </c>
      <c r="B200" s="13">
        <v>12000</v>
      </c>
    </row>
    <row r="201" spans="1:2" ht="12.75">
      <c r="A201" s="11" t="s">
        <v>102</v>
      </c>
      <c r="B201" s="13">
        <v>12000</v>
      </c>
    </row>
    <row r="202" spans="1:2" ht="12.75">
      <c r="A202" s="11" t="s">
        <v>82</v>
      </c>
      <c r="B202" s="13">
        <v>12000</v>
      </c>
    </row>
    <row r="203" spans="1:2" ht="12.75">
      <c r="A203" s="11" t="s">
        <v>153</v>
      </c>
      <c r="B203" s="13">
        <v>12000</v>
      </c>
    </row>
    <row r="204" spans="1:2" ht="12.75">
      <c r="A204" s="11" t="s">
        <v>136</v>
      </c>
      <c r="B204" s="13">
        <v>12000</v>
      </c>
    </row>
    <row r="205" spans="1:2" ht="12.75">
      <c r="A205" s="11" t="s">
        <v>233</v>
      </c>
      <c r="B205" s="13">
        <v>12000</v>
      </c>
    </row>
    <row r="206" spans="1:2" ht="12.75">
      <c r="A206" s="11" t="s">
        <v>273</v>
      </c>
      <c r="B206" s="13">
        <v>12000</v>
      </c>
    </row>
    <row r="207" spans="1:2" ht="12.75">
      <c r="A207" s="11" t="s">
        <v>351</v>
      </c>
      <c r="B207" s="13">
        <v>12000</v>
      </c>
    </row>
    <row r="208" spans="1:2" ht="12.75">
      <c r="A208" s="11" t="s">
        <v>219</v>
      </c>
      <c r="B208" s="13">
        <v>11847.01</v>
      </c>
    </row>
    <row r="209" spans="1:2" ht="12.75">
      <c r="A209" s="11" t="s">
        <v>300</v>
      </c>
      <c r="B209" s="13">
        <v>11391.01</v>
      </c>
    </row>
    <row r="210" spans="1:2" ht="12.75">
      <c r="A210" s="11" t="s">
        <v>289</v>
      </c>
      <c r="B210" s="13">
        <v>11265</v>
      </c>
    </row>
    <row r="211" spans="1:2" ht="12.75">
      <c r="A211" s="11" t="s">
        <v>75</v>
      </c>
      <c r="B211" s="13">
        <v>11250</v>
      </c>
    </row>
    <row r="212" spans="1:2" ht="12.75">
      <c r="A212" s="11" t="s">
        <v>31</v>
      </c>
      <c r="B212" s="13">
        <v>11250</v>
      </c>
    </row>
    <row r="213" spans="1:2" ht="12.75">
      <c r="A213" s="11" t="s">
        <v>14</v>
      </c>
      <c r="B213" s="13">
        <v>11091.83</v>
      </c>
    </row>
    <row r="214" spans="1:2" ht="12.75">
      <c r="A214" s="11" t="s">
        <v>298</v>
      </c>
      <c r="B214" s="13">
        <v>11086.7</v>
      </c>
    </row>
    <row r="215" spans="1:2" ht="12.75">
      <c r="A215" s="11" t="s">
        <v>62</v>
      </c>
      <c r="B215" s="13">
        <v>10816.5</v>
      </c>
    </row>
    <row r="216" spans="1:2" ht="12.75">
      <c r="A216" s="11" t="s">
        <v>270</v>
      </c>
      <c r="B216" s="13">
        <v>10654.9</v>
      </c>
    </row>
    <row r="217" spans="1:2" ht="12.75">
      <c r="A217" s="11" t="s">
        <v>280</v>
      </c>
      <c r="B217" s="13">
        <v>10565</v>
      </c>
    </row>
    <row r="218" spans="1:2" ht="12.75">
      <c r="A218" s="11" t="s">
        <v>162</v>
      </c>
      <c r="B218" s="13">
        <v>10500</v>
      </c>
    </row>
    <row r="219" spans="1:2" ht="12.75">
      <c r="A219" s="11" t="s">
        <v>241</v>
      </c>
      <c r="B219" s="13">
        <v>10500</v>
      </c>
    </row>
    <row r="220" spans="1:2" ht="12.75">
      <c r="A220" s="11" t="s">
        <v>240</v>
      </c>
      <c r="B220" s="13">
        <v>10500</v>
      </c>
    </row>
    <row r="221" spans="1:2" ht="12.75">
      <c r="A221" s="11" t="s">
        <v>316</v>
      </c>
      <c r="B221" s="13">
        <v>10376.43</v>
      </c>
    </row>
    <row r="222" spans="1:2" ht="12.75">
      <c r="A222" s="11" t="s">
        <v>85</v>
      </c>
      <c r="B222" s="13">
        <v>10250</v>
      </c>
    </row>
    <row r="223" spans="1:2" ht="12.75">
      <c r="A223" s="11" t="s">
        <v>214</v>
      </c>
      <c r="B223" s="13">
        <v>10250</v>
      </c>
    </row>
    <row r="224" spans="1:2" ht="12.75">
      <c r="A224" s="11" t="s">
        <v>80</v>
      </c>
      <c r="B224" s="13">
        <v>10000</v>
      </c>
    </row>
    <row r="225" spans="1:2" ht="12.75">
      <c r="A225" s="11" t="s">
        <v>66</v>
      </c>
      <c r="B225" s="13">
        <v>10000</v>
      </c>
    </row>
    <row r="226" spans="1:2" ht="12.75">
      <c r="A226" s="11" t="s">
        <v>61</v>
      </c>
      <c r="B226" s="13">
        <v>10000</v>
      </c>
    </row>
    <row r="227" spans="1:2" ht="12.75">
      <c r="A227" s="11" t="s">
        <v>32</v>
      </c>
      <c r="B227" s="13">
        <v>10000</v>
      </c>
    </row>
    <row r="228" spans="1:2" ht="12.75">
      <c r="A228" s="11" t="s">
        <v>247</v>
      </c>
      <c r="B228" s="13">
        <v>10000</v>
      </c>
    </row>
    <row r="229" spans="1:2" ht="12.75">
      <c r="A229" s="11" t="s">
        <v>235</v>
      </c>
      <c r="B229" s="13">
        <v>10000</v>
      </c>
    </row>
    <row r="230" spans="1:2" ht="12.75">
      <c r="A230" s="11" t="s">
        <v>209</v>
      </c>
      <c r="B230" s="13">
        <v>10000</v>
      </c>
    </row>
    <row r="231" spans="1:2" ht="12.75">
      <c r="A231" s="11" t="s">
        <v>195</v>
      </c>
      <c r="B231" s="13">
        <v>10000</v>
      </c>
    </row>
    <row r="232" spans="1:2" ht="12.75">
      <c r="A232" s="11" t="s">
        <v>272</v>
      </c>
      <c r="B232" s="13">
        <v>10000</v>
      </c>
    </row>
    <row r="233" spans="1:2" ht="12.75">
      <c r="A233" s="11" t="s">
        <v>260</v>
      </c>
      <c r="B233" s="13">
        <v>10000</v>
      </c>
    </row>
    <row r="234" spans="1:2" ht="12.75">
      <c r="A234" s="11" t="s">
        <v>256</v>
      </c>
      <c r="B234" s="13">
        <v>10000</v>
      </c>
    </row>
    <row r="235" spans="1:2" ht="12.75">
      <c r="A235" s="11" t="s">
        <v>321</v>
      </c>
      <c r="B235" s="13">
        <v>10000</v>
      </c>
    </row>
    <row r="236" spans="1:2" ht="12.75">
      <c r="A236" s="11" t="s">
        <v>313</v>
      </c>
      <c r="B236" s="13">
        <v>10000</v>
      </c>
    </row>
    <row r="237" spans="1:2" ht="12.75">
      <c r="A237" s="11" t="s">
        <v>366</v>
      </c>
      <c r="B237" s="13">
        <v>10000</v>
      </c>
    </row>
    <row r="238" spans="1:2" ht="12.75">
      <c r="A238" s="11" t="s">
        <v>210</v>
      </c>
      <c r="B238" s="13">
        <v>9999.99</v>
      </c>
    </row>
    <row r="239" spans="1:2" ht="12.75">
      <c r="A239" s="11" t="s">
        <v>96</v>
      </c>
      <c r="B239" s="13">
        <v>9999</v>
      </c>
    </row>
    <row r="240" spans="1:2" ht="12.75">
      <c r="A240" s="11" t="s">
        <v>295</v>
      </c>
      <c r="B240" s="13">
        <v>9974.31</v>
      </c>
    </row>
    <row r="241" spans="1:2" ht="12.75">
      <c r="A241" s="11" t="s">
        <v>24</v>
      </c>
      <c r="B241" s="13">
        <v>9958.05</v>
      </c>
    </row>
    <row r="242" spans="1:2" ht="12.75">
      <c r="A242" s="11" t="s">
        <v>308</v>
      </c>
      <c r="B242" s="13">
        <v>9812.26</v>
      </c>
    </row>
    <row r="243" spans="1:2" ht="12.75">
      <c r="A243" s="11" t="s">
        <v>364</v>
      </c>
      <c r="B243" s="13">
        <v>9625</v>
      </c>
    </row>
    <row r="244" spans="1:2" ht="12.75">
      <c r="A244" s="11" t="s">
        <v>201</v>
      </c>
      <c r="B244" s="13">
        <v>9507.16</v>
      </c>
    </row>
    <row r="245" spans="1:2" ht="12.75">
      <c r="A245" s="11" t="s">
        <v>54</v>
      </c>
      <c r="B245" s="13">
        <v>9501</v>
      </c>
    </row>
    <row r="246" spans="1:2" ht="12.75">
      <c r="A246" s="11" t="s">
        <v>42</v>
      </c>
      <c r="B246" s="13">
        <v>9252</v>
      </c>
    </row>
    <row r="247" spans="1:2" ht="12.75">
      <c r="A247" s="11" t="s">
        <v>245</v>
      </c>
      <c r="B247" s="13">
        <v>9250</v>
      </c>
    </row>
    <row r="248" spans="1:2" ht="12.75">
      <c r="A248" s="11" t="s">
        <v>97</v>
      </c>
      <c r="B248" s="13">
        <v>9113.29</v>
      </c>
    </row>
    <row r="249" spans="1:2" ht="12.75">
      <c r="A249" s="11" t="s">
        <v>25</v>
      </c>
      <c r="B249" s="13">
        <v>9000</v>
      </c>
    </row>
    <row r="250" spans="1:2" ht="12.75">
      <c r="A250" s="11" t="s">
        <v>23</v>
      </c>
      <c r="B250" s="13">
        <v>9000</v>
      </c>
    </row>
    <row r="251" spans="1:2" ht="12.75">
      <c r="A251" s="11" t="s">
        <v>22</v>
      </c>
      <c r="B251" s="13">
        <v>9000</v>
      </c>
    </row>
    <row r="252" spans="1:2" ht="12.75">
      <c r="A252" s="11" t="s">
        <v>40</v>
      </c>
      <c r="B252" s="13">
        <v>9000</v>
      </c>
    </row>
    <row r="253" spans="1:2" ht="12.75">
      <c r="A253" s="11" t="s">
        <v>34</v>
      </c>
      <c r="B253" s="13">
        <v>9000</v>
      </c>
    </row>
    <row r="254" spans="1:2" ht="12.75">
      <c r="A254" s="11" t="s">
        <v>33</v>
      </c>
      <c r="B254" s="13">
        <v>9000</v>
      </c>
    </row>
    <row r="255" spans="1:2" ht="12.75">
      <c r="A255" s="11" t="s">
        <v>133</v>
      </c>
      <c r="B255" s="13">
        <v>9000</v>
      </c>
    </row>
    <row r="256" spans="1:2" ht="12.75">
      <c r="A256" s="11" t="s">
        <v>120</v>
      </c>
      <c r="B256" s="13">
        <v>9000</v>
      </c>
    </row>
    <row r="257" spans="1:2" ht="12.75">
      <c r="A257" s="11" t="s">
        <v>180</v>
      </c>
      <c r="B257" s="13">
        <v>9000</v>
      </c>
    </row>
    <row r="258" spans="1:2" ht="12.75">
      <c r="A258" s="11" t="s">
        <v>151</v>
      </c>
      <c r="B258" s="13">
        <v>9000</v>
      </c>
    </row>
    <row r="259" spans="1:2" ht="12.75">
      <c r="A259" s="11" t="s">
        <v>196</v>
      </c>
      <c r="B259" s="13">
        <v>9000</v>
      </c>
    </row>
    <row r="260" spans="1:2" ht="12.75">
      <c r="A260" s="11" t="s">
        <v>253</v>
      </c>
      <c r="B260" s="13">
        <v>9000</v>
      </c>
    </row>
    <row r="261" spans="1:2" ht="12.75">
      <c r="A261" s="11" t="s">
        <v>339</v>
      </c>
      <c r="B261" s="13">
        <v>9000</v>
      </c>
    </row>
    <row r="262" spans="1:2" ht="12.75">
      <c r="A262" s="11" t="s">
        <v>328</v>
      </c>
      <c r="B262" s="13">
        <v>9000</v>
      </c>
    </row>
    <row r="263" spans="1:2" ht="12.75">
      <c r="A263" s="11" t="s">
        <v>307</v>
      </c>
      <c r="B263" s="13">
        <v>9000</v>
      </c>
    </row>
    <row r="264" spans="1:2" ht="12.75">
      <c r="A264" s="11" t="s">
        <v>380</v>
      </c>
      <c r="B264" s="13">
        <v>9000</v>
      </c>
    </row>
    <row r="265" spans="1:2" ht="12.75">
      <c r="A265" s="11" t="s">
        <v>123</v>
      </c>
      <c r="B265" s="13">
        <v>8750</v>
      </c>
    </row>
    <row r="266" spans="1:2" ht="12.75">
      <c r="A266" s="11" t="s">
        <v>181</v>
      </c>
      <c r="B266" s="13">
        <v>8750</v>
      </c>
    </row>
    <row r="267" spans="1:2" ht="12.75">
      <c r="A267" s="11" t="s">
        <v>259</v>
      </c>
      <c r="B267" s="13">
        <v>8750</v>
      </c>
    </row>
    <row r="268" spans="1:2" ht="12.75">
      <c r="A268" s="11" t="s">
        <v>330</v>
      </c>
      <c r="B268" s="13">
        <v>8750</v>
      </c>
    </row>
    <row r="269" spans="1:2" ht="12.75">
      <c r="A269" s="11" t="s">
        <v>319</v>
      </c>
      <c r="B269" s="13">
        <v>8500</v>
      </c>
    </row>
    <row r="270" spans="1:2" ht="12.75">
      <c r="A270" s="11" t="s">
        <v>361</v>
      </c>
      <c r="B270" s="13">
        <v>8499</v>
      </c>
    </row>
    <row r="271" spans="1:2" ht="12.75">
      <c r="A271" s="11" t="s">
        <v>192</v>
      </c>
      <c r="B271" s="13">
        <v>8356.71</v>
      </c>
    </row>
    <row r="272" spans="1:2" ht="12.75">
      <c r="A272" s="11" t="s">
        <v>57</v>
      </c>
      <c r="B272" s="13">
        <v>8268.2</v>
      </c>
    </row>
    <row r="273" spans="1:2" ht="12.75">
      <c r="A273" s="11" t="s">
        <v>311</v>
      </c>
      <c r="B273" s="13">
        <v>8124</v>
      </c>
    </row>
    <row r="274" spans="1:2" ht="12.75">
      <c r="A274" s="11" t="s">
        <v>377</v>
      </c>
      <c r="B274" s="13">
        <v>7875.85</v>
      </c>
    </row>
    <row r="275" spans="1:2" ht="12.75">
      <c r="A275" s="11" t="s">
        <v>344</v>
      </c>
      <c r="B275" s="13">
        <v>7781.55</v>
      </c>
    </row>
    <row r="276" spans="1:2" ht="12.75">
      <c r="A276" s="11" t="s">
        <v>249</v>
      </c>
      <c r="B276" s="13">
        <v>7750</v>
      </c>
    </row>
    <row r="277" spans="1:2" ht="12.75">
      <c r="A277" s="11" t="s">
        <v>379</v>
      </c>
      <c r="B277" s="13">
        <v>7750</v>
      </c>
    </row>
    <row r="278" spans="1:2" ht="12.75">
      <c r="A278" s="11" t="s">
        <v>27</v>
      </c>
      <c r="B278" s="13">
        <v>7500</v>
      </c>
    </row>
    <row r="279" spans="1:2" ht="12.75">
      <c r="A279" s="11" t="s">
        <v>26</v>
      </c>
      <c r="B279" s="13">
        <v>7500</v>
      </c>
    </row>
    <row r="280" spans="1:2" ht="12.75">
      <c r="A280" s="11" t="s">
        <v>70</v>
      </c>
      <c r="B280" s="13">
        <v>7500</v>
      </c>
    </row>
    <row r="281" spans="1:2" ht="12.75">
      <c r="A281" s="11" t="s">
        <v>50</v>
      </c>
      <c r="B281" s="13">
        <v>7500</v>
      </c>
    </row>
    <row r="282" spans="1:2" ht="12.75">
      <c r="A282" s="11" t="s">
        <v>48</v>
      </c>
      <c r="B282" s="13">
        <v>7500</v>
      </c>
    </row>
    <row r="283" spans="1:2" ht="12.75">
      <c r="A283" s="11" t="s">
        <v>127</v>
      </c>
      <c r="B283" s="13">
        <v>7500</v>
      </c>
    </row>
    <row r="284" spans="1:2" ht="12.75">
      <c r="A284" s="11" t="s">
        <v>107</v>
      </c>
      <c r="B284" s="13">
        <v>7500</v>
      </c>
    </row>
    <row r="285" spans="1:2" ht="12.75">
      <c r="A285" s="11" t="s">
        <v>86</v>
      </c>
      <c r="B285" s="13">
        <v>7500</v>
      </c>
    </row>
    <row r="286" spans="1:2" ht="12.75">
      <c r="A286" s="11" t="s">
        <v>177</v>
      </c>
      <c r="B286" s="13">
        <v>7500</v>
      </c>
    </row>
    <row r="287" spans="1:2" ht="12.75">
      <c r="A287" s="11" t="s">
        <v>173</v>
      </c>
      <c r="B287" s="13">
        <v>7500</v>
      </c>
    </row>
    <row r="288" spans="1:2" ht="12.75">
      <c r="A288" s="11" t="s">
        <v>161</v>
      </c>
      <c r="B288" s="13">
        <v>7500</v>
      </c>
    </row>
    <row r="289" spans="1:2" ht="12.75">
      <c r="A289" s="11" t="s">
        <v>147</v>
      </c>
      <c r="B289" s="13">
        <v>7500</v>
      </c>
    </row>
    <row r="290" spans="1:2" ht="12.75">
      <c r="A290" s="11" t="s">
        <v>244</v>
      </c>
      <c r="B290" s="13">
        <v>7500</v>
      </c>
    </row>
    <row r="291" spans="1:2" ht="12.75">
      <c r="A291" s="11" t="s">
        <v>239</v>
      </c>
      <c r="B291" s="13">
        <v>7500</v>
      </c>
    </row>
    <row r="292" spans="1:2" ht="12.75">
      <c r="A292" s="11" t="s">
        <v>224</v>
      </c>
      <c r="B292" s="13">
        <v>7500</v>
      </c>
    </row>
    <row r="293" spans="1:2" ht="12.75">
      <c r="A293" s="11" t="s">
        <v>202</v>
      </c>
      <c r="B293" s="13">
        <v>7500</v>
      </c>
    </row>
    <row r="294" spans="1:2" ht="12.75">
      <c r="A294" s="11" t="s">
        <v>284</v>
      </c>
      <c r="B294" s="13">
        <v>7500</v>
      </c>
    </row>
    <row r="295" spans="1:2" ht="12.75">
      <c r="A295" s="11" t="s">
        <v>266</v>
      </c>
      <c r="B295" s="13">
        <v>7500</v>
      </c>
    </row>
    <row r="296" spans="1:2" ht="12.75">
      <c r="A296" s="11" t="s">
        <v>306</v>
      </c>
      <c r="B296" s="13">
        <v>7500</v>
      </c>
    </row>
    <row r="297" spans="1:2" ht="12.75">
      <c r="A297" s="11" t="s">
        <v>164</v>
      </c>
      <c r="B297" s="13">
        <v>7472.01</v>
      </c>
    </row>
    <row r="298" spans="1:2" ht="12.75">
      <c r="A298" s="11" t="s">
        <v>184</v>
      </c>
      <c r="B298" s="13">
        <v>7305</v>
      </c>
    </row>
    <row r="299" spans="1:2" ht="12.75">
      <c r="A299" s="11" t="s">
        <v>312</v>
      </c>
      <c r="B299" s="13">
        <v>6961.72</v>
      </c>
    </row>
    <row r="300" spans="1:2" ht="12.75">
      <c r="A300" s="11" t="s">
        <v>178</v>
      </c>
      <c r="B300" s="13">
        <v>6930</v>
      </c>
    </row>
    <row r="301" spans="1:2" ht="12.75">
      <c r="A301" s="11" t="s">
        <v>114</v>
      </c>
      <c r="B301" s="13">
        <v>6779.75</v>
      </c>
    </row>
    <row r="302" spans="1:2" ht="12.75">
      <c r="A302" s="11" t="s">
        <v>116</v>
      </c>
      <c r="B302" s="13">
        <v>6687.49</v>
      </c>
    </row>
    <row r="303" spans="1:2" ht="12.75">
      <c r="A303" s="11" t="s">
        <v>229</v>
      </c>
      <c r="B303" s="13">
        <v>6500</v>
      </c>
    </row>
    <row r="304" spans="1:2" ht="12.75">
      <c r="A304" s="11" t="s">
        <v>150</v>
      </c>
      <c r="B304" s="13">
        <v>6334.49</v>
      </c>
    </row>
    <row r="305" spans="1:2" ht="12.75">
      <c r="A305" s="11" t="s">
        <v>91</v>
      </c>
      <c r="B305" s="13">
        <v>6250</v>
      </c>
    </row>
    <row r="306" spans="1:2" ht="12.75">
      <c r="A306" s="11" t="s">
        <v>182</v>
      </c>
      <c r="B306" s="13">
        <v>6249</v>
      </c>
    </row>
    <row r="307" spans="1:2" ht="12.75">
      <c r="A307" s="11" t="s">
        <v>110</v>
      </c>
      <c r="B307" s="13">
        <v>6000</v>
      </c>
    </row>
    <row r="308" spans="1:2" ht="12.75">
      <c r="A308" s="11" t="s">
        <v>185</v>
      </c>
      <c r="B308" s="13">
        <v>6000</v>
      </c>
    </row>
    <row r="309" spans="1:2" ht="12.75">
      <c r="A309" s="11" t="s">
        <v>243</v>
      </c>
      <c r="B309" s="13">
        <v>6000</v>
      </c>
    </row>
    <row r="310" spans="1:2" ht="12.75">
      <c r="A310" s="11" t="s">
        <v>212</v>
      </c>
      <c r="B310" s="13">
        <v>6000</v>
      </c>
    </row>
    <row r="311" spans="1:2" ht="12.75">
      <c r="A311" s="11" t="s">
        <v>194</v>
      </c>
      <c r="B311" s="13">
        <v>6000</v>
      </c>
    </row>
    <row r="312" spans="1:2" ht="12.75">
      <c r="A312" s="11" t="s">
        <v>331</v>
      </c>
      <c r="B312" s="13">
        <v>6000</v>
      </c>
    </row>
    <row r="313" spans="1:2" ht="12.75">
      <c r="A313" s="11" t="s">
        <v>35</v>
      </c>
      <c r="B313" s="13">
        <v>5959</v>
      </c>
    </row>
    <row r="314" spans="1:2" ht="12.75">
      <c r="A314" s="11" t="s">
        <v>285</v>
      </c>
      <c r="B314" s="13">
        <v>5499</v>
      </c>
    </row>
    <row r="315" spans="1:2" ht="12.75">
      <c r="A315" s="11" t="s">
        <v>155</v>
      </c>
      <c r="B315" s="13">
        <v>5485.6</v>
      </c>
    </row>
    <row r="316" spans="1:2" ht="12.75">
      <c r="A316" s="11" t="s">
        <v>448</v>
      </c>
      <c r="B316" s="13">
        <v>5350</v>
      </c>
    </row>
    <row r="317" spans="1:2" ht="12.75">
      <c r="A317" s="11" t="s">
        <v>45</v>
      </c>
      <c r="B317" s="13">
        <v>5000</v>
      </c>
    </row>
    <row r="318" spans="1:2" ht="12.75">
      <c r="A318" s="11" t="s">
        <v>204</v>
      </c>
      <c r="B318" s="13">
        <v>5000</v>
      </c>
    </row>
    <row r="319" spans="1:2" ht="12.75">
      <c r="A319" s="11" t="s">
        <v>293</v>
      </c>
      <c r="B319" s="13">
        <v>5000</v>
      </c>
    </row>
    <row r="320" spans="1:2" ht="12.75">
      <c r="A320" s="11" t="s">
        <v>376</v>
      </c>
      <c r="B320" s="13">
        <v>5000</v>
      </c>
    </row>
    <row r="321" spans="1:2" ht="12.75">
      <c r="A321" s="11" t="s">
        <v>263</v>
      </c>
      <c r="B321" s="13">
        <v>4750</v>
      </c>
    </row>
    <row r="322" spans="1:2" ht="12.75">
      <c r="A322" s="11" t="s">
        <v>58</v>
      </c>
      <c r="B322" s="13">
        <v>4707.52</v>
      </c>
    </row>
    <row r="323" spans="1:2" ht="12.75">
      <c r="A323" s="11" t="s">
        <v>8</v>
      </c>
      <c r="B323" s="13">
        <v>4500</v>
      </c>
    </row>
    <row r="324" spans="1:2" ht="12.75">
      <c r="A324" s="11" t="s">
        <v>39</v>
      </c>
      <c r="B324" s="13">
        <v>4500</v>
      </c>
    </row>
    <row r="325" spans="1:2" ht="12.75">
      <c r="A325" s="11" t="s">
        <v>169</v>
      </c>
      <c r="B325" s="13">
        <v>4500</v>
      </c>
    </row>
    <row r="326" spans="1:2" ht="12.75">
      <c r="A326" s="11" t="s">
        <v>135</v>
      </c>
      <c r="B326" s="13">
        <v>4500</v>
      </c>
    </row>
    <row r="327" spans="1:2" ht="12.75">
      <c r="A327" s="11" t="s">
        <v>296</v>
      </c>
      <c r="B327" s="13">
        <v>4500</v>
      </c>
    </row>
    <row r="328" spans="1:2" ht="12.75">
      <c r="A328" s="11" t="s">
        <v>324</v>
      </c>
      <c r="B328" s="13">
        <v>4500</v>
      </c>
    </row>
    <row r="329" spans="1:2" ht="12.75">
      <c r="A329" s="11" t="s">
        <v>267</v>
      </c>
      <c r="B329" s="13">
        <v>4474.99</v>
      </c>
    </row>
    <row r="330" spans="1:2" ht="12.75">
      <c r="A330" s="11" t="s">
        <v>160</v>
      </c>
      <c r="B330" s="13">
        <v>4250</v>
      </c>
    </row>
    <row r="331" spans="1:2" ht="12.75">
      <c r="A331" s="11" t="s">
        <v>105</v>
      </c>
      <c r="B331" s="13">
        <v>4125</v>
      </c>
    </row>
    <row r="332" spans="1:2" ht="12.75">
      <c r="A332" s="11" t="s">
        <v>223</v>
      </c>
      <c r="B332" s="13">
        <v>4000</v>
      </c>
    </row>
    <row r="333" spans="1:2" ht="12.75">
      <c r="A333" s="11" t="s">
        <v>198</v>
      </c>
      <c r="B333" s="13">
        <v>4000</v>
      </c>
    </row>
    <row r="334" spans="1:2" ht="12.75">
      <c r="A334" s="11" t="s">
        <v>255</v>
      </c>
      <c r="B334" s="13">
        <v>4000</v>
      </c>
    </row>
    <row r="335" spans="1:2" ht="12.75">
      <c r="A335" s="11" t="s">
        <v>367</v>
      </c>
      <c r="B335" s="13">
        <v>4000</v>
      </c>
    </row>
    <row r="336" spans="1:2" ht="12.75">
      <c r="A336" s="11" t="s">
        <v>94</v>
      </c>
      <c r="B336" s="13">
        <v>3975</v>
      </c>
    </row>
    <row r="337" spans="1:2" ht="12.75">
      <c r="A337" s="11" t="s">
        <v>7</v>
      </c>
      <c r="B337" s="13">
        <v>3750</v>
      </c>
    </row>
    <row r="338" spans="1:2" ht="12.75">
      <c r="A338" s="11" t="s">
        <v>363</v>
      </c>
      <c r="B338" s="13">
        <v>3750</v>
      </c>
    </row>
    <row r="339" spans="1:2" ht="12.75">
      <c r="A339" s="11" t="s">
        <v>47</v>
      </c>
      <c r="B339" s="13">
        <v>3400</v>
      </c>
    </row>
    <row r="340" spans="1:2" ht="12.75">
      <c r="A340" s="11" t="s">
        <v>355</v>
      </c>
      <c r="B340" s="13">
        <v>3291.34</v>
      </c>
    </row>
    <row r="341" spans="1:2" ht="12.75">
      <c r="A341" s="11" t="s">
        <v>74</v>
      </c>
      <c r="B341" s="13">
        <v>3290</v>
      </c>
    </row>
    <row r="342" spans="1:2" ht="12.75">
      <c r="A342" s="11" t="s">
        <v>369</v>
      </c>
      <c r="B342" s="13">
        <v>3190.64</v>
      </c>
    </row>
    <row r="343" spans="1:2" ht="12.75">
      <c r="A343" s="11" t="s">
        <v>271</v>
      </c>
      <c r="B343" s="13">
        <v>3107.21</v>
      </c>
    </row>
    <row r="344" spans="1:2" ht="12.75">
      <c r="A344" s="11" t="s">
        <v>378</v>
      </c>
      <c r="B344" s="13">
        <v>3050</v>
      </c>
    </row>
    <row r="345" spans="1:2" ht="12.75">
      <c r="A345" s="11" t="s">
        <v>63</v>
      </c>
      <c r="B345" s="13">
        <v>3000</v>
      </c>
    </row>
    <row r="346" spans="1:2" ht="12.75">
      <c r="A346" s="11" t="s">
        <v>282</v>
      </c>
      <c r="B346" s="13">
        <v>3000</v>
      </c>
    </row>
    <row r="347" spans="1:2" ht="12.75">
      <c r="A347" s="11" t="s">
        <v>269</v>
      </c>
      <c r="B347" s="13">
        <v>3000</v>
      </c>
    </row>
    <row r="348" spans="1:2" ht="12.75">
      <c r="A348" s="11" t="s">
        <v>334</v>
      </c>
      <c r="B348" s="13">
        <v>3000</v>
      </c>
    </row>
    <row r="349" spans="1:2" ht="12.75">
      <c r="A349" s="11" t="s">
        <v>323</v>
      </c>
      <c r="B349" s="13">
        <v>3000</v>
      </c>
    </row>
    <row r="350" spans="1:2" ht="12.75">
      <c r="A350" s="11" t="s">
        <v>347</v>
      </c>
      <c r="B350" s="13">
        <v>3000</v>
      </c>
    </row>
    <row r="351" spans="1:2" ht="12.75">
      <c r="A351" s="11" t="s">
        <v>156</v>
      </c>
      <c r="B351" s="13">
        <v>2789.13</v>
      </c>
    </row>
    <row r="352" spans="1:2" ht="12.75">
      <c r="A352" s="11" t="s">
        <v>179</v>
      </c>
      <c r="B352" s="13">
        <v>2750</v>
      </c>
    </row>
    <row r="353" spans="1:2" ht="12.75">
      <c r="A353" s="11" t="s">
        <v>72</v>
      </c>
      <c r="B353" s="13">
        <v>2702.87</v>
      </c>
    </row>
    <row r="354" spans="1:2" ht="12.75">
      <c r="A354" s="11" t="s">
        <v>345</v>
      </c>
      <c r="B354" s="13">
        <v>2644.4</v>
      </c>
    </row>
    <row r="355" spans="1:2" ht="12.75">
      <c r="A355" s="11" t="s">
        <v>21</v>
      </c>
      <c r="B355" s="13">
        <v>2622</v>
      </c>
    </row>
    <row r="356" spans="1:2" ht="12.75">
      <c r="A356" s="11" t="s">
        <v>36</v>
      </c>
      <c r="B356" s="13">
        <v>2500</v>
      </c>
    </row>
    <row r="357" spans="1:2" ht="12.75">
      <c r="A357" s="11" t="s">
        <v>117</v>
      </c>
      <c r="B357" s="13">
        <v>2420.07</v>
      </c>
    </row>
    <row r="358" spans="1:2" ht="12.75">
      <c r="A358" s="11" t="s">
        <v>315</v>
      </c>
      <c r="B358" s="13">
        <v>2250</v>
      </c>
    </row>
    <row r="359" spans="1:2" ht="12.75">
      <c r="A359" s="11" t="s">
        <v>349</v>
      </c>
      <c r="B359" s="13">
        <v>2250</v>
      </c>
    </row>
    <row r="360" spans="1:2" ht="12.75">
      <c r="A360" s="11" t="s">
        <v>294</v>
      </c>
      <c r="B360" s="13">
        <v>2037</v>
      </c>
    </row>
    <row r="361" spans="1:2" ht="12.75">
      <c r="A361" s="11" t="s">
        <v>341</v>
      </c>
      <c r="B361" s="13">
        <v>2000</v>
      </c>
    </row>
    <row r="362" spans="1:2" ht="12.75">
      <c r="A362" s="11" t="s">
        <v>374</v>
      </c>
      <c r="B362" s="13">
        <v>1750</v>
      </c>
    </row>
    <row r="363" spans="1:2" ht="12.75">
      <c r="A363" s="11" t="s">
        <v>348</v>
      </c>
      <c r="B363" s="13">
        <v>1750</v>
      </c>
    </row>
    <row r="364" spans="1:2" ht="12.75">
      <c r="A364" s="11" t="s">
        <v>17</v>
      </c>
      <c r="B364" s="13">
        <v>1620.7</v>
      </c>
    </row>
    <row r="365" spans="1:2" ht="12.75">
      <c r="A365" s="11" t="s">
        <v>370</v>
      </c>
      <c r="B365" s="13">
        <v>1462.5</v>
      </c>
    </row>
    <row r="366" spans="1:2" ht="12.75">
      <c r="A366" s="11" t="s">
        <v>352</v>
      </c>
      <c r="B366" s="13">
        <v>1431.44</v>
      </c>
    </row>
    <row r="367" spans="1:2" ht="12.75">
      <c r="A367" s="11" t="s">
        <v>103</v>
      </c>
      <c r="B367" s="13">
        <v>1115</v>
      </c>
    </row>
    <row r="368" spans="1:2" ht="12.75">
      <c r="A368" s="11" t="s">
        <v>9</v>
      </c>
      <c r="B368" s="13">
        <v>949.08</v>
      </c>
    </row>
    <row r="369" spans="1:2" ht="12.75">
      <c r="A369" s="11" t="s">
        <v>6</v>
      </c>
      <c r="B369" s="13">
        <v>900</v>
      </c>
    </row>
    <row r="370" spans="1:2" ht="12.75">
      <c r="A370" s="11" t="s">
        <v>115</v>
      </c>
      <c r="B370" s="13">
        <v>462</v>
      </c>
    </row>
    <row r="371" spans="1:2" ht="12.75">
      <c r="A371" s="11" t="s">
        <v>106</v>
      </c>
      <c r="B371" s="13">
        <v>250</v>
      </c>
    </row>
  </sheetData>
  <sheetProtection/>
  <printOptions/>
  <pageMargins left="0.75" right="0.75" top="1" bottom="1" header="0.5" footer="0.5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3:B392"/>
  <sheetViews>
    <sheetView workbookViewId="0" topLeftCell="A366">
      <selection activeCell="B391" sqref="A5:B391"/>
    </sheetView>
  </sheetViews>
  <sheetFormatPr defaultColWidth="11.00390625" defaultRowHeight="12.75"/>
  <cols>
    <col min="1" max="1" width="60.625" style="0" bestFit="1" customWidth="1"/>
    <col min="2" max="2" width="14.375" style="9" bestFit="1" customWidth="1"/>
  </cols>
  <sheetData>
    <row r="3" ht="12.75">
      <c r="A3" s="6" t="s">
        <v>454</v>
      </c>
    </row>
    <row r="4" spans="1:2" ht="12.75">
      <c r="A4" s="6" t="s">
        <v>453</v>
      </c>
      <c r="B4" s="9" t="s">
        <v>389</v>
      </c>
    </row>
    <row r="5" spans="1:2" ht="12.75">
      <c r="A5" s="7" t="s">
        <v>342</v>
      </c>
      <c r="B5" s="9">
        <v>17284.64</v>
      </c>
    </row>
    <row r="6" spans="1:2" ht="12.75">
      <c r="A6" s="7" t="s">
        <v>343</v>
      </c>
      <c r="B6" s="9">
        <v>20000</v>
      </c>
    </row>
    <row r="7" spans="1:2" ht="12.75">
      <c r="A7" s="7" t="s">
        <v>344</v>
      </c>
      <c r="B7" s="9">
        <v>7781.55</v>
      </c>
    </row>
    <row r="8" spans="1:2" ht="12.75">
      <c r="A8" s="7" t="s">
        <v>345</v>
      </c>
      <c r="B8" s="9">
        <v>2644.4</v>
      </c>
    </row>
    <row r="9" spans="1:2" ht="12.75">
      <c r="A9" s="7" t="s">
        <v>346</v>
      </c>
      <c r="B9" s="9">
        <v>13750</v>
      </c>
    </row>
    <row r="10" spans="1:2" ht="12.75">
      <c r="A10" s="7" t="s">
        <v>347</v>
      </c>
      <c r="B10" s="9">
        <v>3000</v>
      </c>
    </row>
    <row r="11" spans="1:2" ht="12.75">
      <c r="A11" s="7" t="s">
        <v>348</v>
      </c>
      <c r="B11" s="9">
        <v>1750</v>
      </c>
    </row>
    <row r="12" spans="1:2" ht="12.75">
      <c r="A12" s="7" t="s">
        <v>349</v>
      </c>
      <c r="B12" s="9">
        <v>2250</v>
      </c>
    </row>
    <row r="13" spans="1:2" ht="12.75">
      <c r="A13" s="7" t="s">
        <v>350</v>
      </c>
      <c r="B13" s="9">
        <v>13434</v>
      </c>
    </row>
    <row r="14" spans="1:2" ht="12.75">
      <c r="A14" s="7" t="s">
        <v>351</v>
      </c>
      <c r="B14" s="9">
        <v>12000</v>
      </c>
    </row>
    <row r="15" spans="1:2" ht="12.75">
      <c r="A15" s="7" t="s">
        <v>352</v>
      </c>
      <c r="B15" s="9">
        <v>1431.44</v>
      </c>
    </row>
    <row r="16" spans="1:2" ht="12.75">
      <c r="A16" s="7" t="s">
        <v>353</v>
      </c>
      <c r="B16" s="9">
        <v>28647.449999999997</v>
      </c>
    </row>
    <row r="17" spans="1:2" ht="12.75">
      <c r="A17" s="7" t="s">
        <v>354</v>
      </c>
      <c r="B17" s="9">
        <v>15000</v>
      </c>
    </row>
    <row r="18" spans="1:2" ht="12.75">
      <c r="A18" s="7" t="s">
        <v>355</v>
      </c>
      <c r="B18" s="9">
        <v>3291.34</v>
      </c>
    </row>
    <row r="19" spans="1:2" ht="12.75">
      <c r="A19" s="7" t="s">
        <v>356</v>
      </c>
      <c r="B19" s="9">
        <v>18582</v>
      </c>
    </row>
    <row r="20" spans="1:2" ht="12.75">
      <c r="A20" s="7" t="s">
        <v>357</v>
      </c>
      <c r="B20" s="9">
        <v>15000</v>
      </c>
    </row>
    <row r="21" spans="1:2" ht="12.75">
      <c r="A21" s="7" t="s">
        <v>358</v>
      </c>
      <c r="B21" s="9">
        <v>28500</v>
      </c>
    </row>
    <row r="22" spans="1:2" ht="12.75">
      <c r="A22" s="7" t="s">
        <v>359</v>
      </c>
      <c r="B22" s="9">
        <v>20925.3</v>
      </c>
    </row>
    <row r="23" spans="1:2" ht="12.75">
      <c r="A23" s="7" t="s">
        <v>360</v>
      </c>
      <c r="B23" s="9">
        <v>34465.01</v>
      </c>
    </row>
    <row r="24" spans="1:2" ht="12.75">
      <c r="A24" s="7" t="s">
        <v>361</v>
      </c>
      <c r="B24" s="9">
        <v>8499</v>
      </c>
    </row>
    <row r="25" spans="1:2" ht="12.75">
      <c r="A25" s="7" t="s">
        <v>362</v>
      </c>
      <c r="B25" s="9">
        <v>38040.25</v>
      </c>
    </row>
    <row r="26" spans="1:2" ht="12.75">
      <c r="A26" s="7" t="s">
        <v>363</v>
      </c>
      <c r="B26" s="9">
        <v>3750</v>
      </c>
    </row>
    <row r="27" spans="1:2" ht="12.75">
      <c r="A27" s="7" t="s">
        <v>364</v>
      </c>
      <c r="B27" s="9">
        <v>9625</v>
      </c>
    </row>
    <row r="28" spans="1:2" ht="12.75">
      <c r="A28" s="7" t="s">
        <v>365</v>
      </c>
      <c r="B28" s="9">
        <v>12500</v>
      </c>
    </row>
    <row r="29" spans="1:2" ht="12.75">
      <c r="A29" s="7" t="s">
        <v>366</v>
      </c>
      <c r="B29" s="9">
        <v>10000</v>
      </c>
    </row>
    <row r="30" spans="1:2" ht="12.75">
      <c r="A30" s="7" t="s">
        <v>367</v>
      </c>
      <c r="B30" s="9">
        <v>4000</v>
      </c>
    </row>
    <row r="31" spans="1:2" ht="12.75">
      <c r="A31" s="7" t="s">
        <v>368</v>
      </c>
      <c r="B31" s="9">
        <v>49500</v>
      </c>
    </row>
    <row r="32" spans="1:2" ht="12.75">
      <c r="A32" s="7" t="s">
        <v>369</v>
      </c>
      <c r="B32" s="9">
        <v>3190.64</v>
      </c>
    </row>
    <row r="33" spans="1:2" ht="12.75">
      <c r="A33" s="7" t="s">
        <v>370</v>
      </c>
      <c r="B33" s="9">
        <v>1462.5</v>
      </c>
    </row>
    <row r="34" spans="1:2" ht="12.75">
      <c r="A34" s="7" t="s">
        <v>371</v>
      </c>
      <c r="B34" s="9">
        <v>15655.29</v>
      </c>
    </row>
    <row r="35" spans="1:2" ht="12.75">
      <c r="A35" s="7" t="s">
        <v>372</v>
      </c>
      <c r="B35" s="9">
        <v>102460.64000000001</v>
      </c>
    </row>
    <row r="36" spans="1:2" ht="12.75">
      <c r="A36" s="7" t="s">
        <v>373</v>
      </c>
      <c r="B36" s="9">
        <v>50000</v>
      </c>
    </row>
    <row r="37" spans="1:2" ht="12.75">
      <c r="A37" s="7" t="s">
        <v>374</v>
      </c>
      <c r="B37" s="9">
        <v>1750</v>
      </c>
    </row>
    <row r="38" spans="1:2" ht="12.75">
      <c r="A38" s="7" t="s">
        <v>375</v>
      </c>
      <c r="B38" s="9">
        <v>35120</v>
      </c>
    </row>
    <row r="39" spans="1:2" ht="12.75">
      <c r="A39" s="7" t="s">
        <v>376</v>
      </c>
      <c r="B39" s="9">
        <v>5000</v>
      </c>
    </row>
    <row r="40" spans="1:2" ht="12.75">
      <c r="A40" s="7" t="s">
        <v>377</v>
      </c>
      <c r="B40" s="9">
        <v>7875.849999999999</v>
      </c>
    </row>
    <row r="41" spans="1:2" ht="12.75">
      <c r="A41" s="7" t="s">
        <v>378</v>
      </c>
      <c r="B41" s="9">
        <v>3050</v>
      </c>
    </row>
    <row r="42" spans="1:2" ht="12.75">
      <c r="A42" s="7" t="s">
        <v>379</v>
      </c>
      <c r="B42" s="9">
        <v>7750</v>
      </c>
    </row>
    <row r="43" spans="1:2" ht="12.75">
      <c r="A43" s="7" t="s">
        <v>380</v>
      </c>
      <c r="B43" s="9">
        <v>9000</v>
      </c>
    </row>
    <row r="44" spans="1:2" ht="12.75">
      <c r="A44" s="7" t="s">
        <v>381</v>
      </c>
      <c r="B44" s="9">
        <v>0</v>
      </c>
    </row>
    <row r="45" spans="1:2" ht="12.75">
      <c r="A45" s="7" t="s">
        <v>382</v>
      </c>
      <c r="B45" s="9">
        <v>14364.99</v>
      </c>
    </row>
    <row r="46" spans="1:2" ht="12.75">
      <c r="A46" s="7" t="s">
        <v>383</v>
      </c>
      <c r="B46" s="9">
        <v>12468.349999999999</v>
      </c>
    </row>
    <row r="47" spans="1:2" ht="12.75">
      <c r="A47" s="7" t="s">
        <v>384</v>
      </c>
      <c r="B47" s="9">
        <v>24000</v>
      </c>
    </row>
    <row r="48" spans="1:2" ht="12.75">
      <c r="A48" s="7" t="s">
        <v>301</v>
      </c>
      <c r="B48" s="9">
        <v>84796</v>
      </c>
    </row>
    <row r="49" spans="1:2" ht="12.75">
      <c r="A49" s="7" t="s">
        <v>302</v>
      </c>
      <c r="B49" s="9">
        <v>25333</v>
      </c>
    </row>
    <row r="50" spans="1:2" ht="12.75">
      <c r="A50" s="7" t="s">
        <v>303</v>
      </c>
      <c r="B50" s="9">
        <v>38863.8</v>
      </c>
    </row>
    <row r="51" spans="1:2" ht="12.75">
      <c r="A51" s="7" t="s">
        <v>304</v>
      </c>
      <c r="B51" s="9">
        <v>27377.809999999998</v>
      </c>
    </row>
    <row r="52" spans="1:2" ht="12.75">
      <c r="A52" s="7" t="s">
        <v>305</v>
      </c>
      <c r="B52" s="9">
        <v>48269.100000000006</v>
      </c>
    </row>
    <row r="53" spans="1:2" ht="12.75">
      <c r="A53" s="7" t="s">
        <v>306</v>
      </c>
      <c r="B53" s="9">
        <v>7500</v>
      </c>
    </row>
    <row r="54" spans="1:2" ht="12.75">
      <c r="A54" s="7" t="s">
        <v>307</v>
      </c>
      <c r="B54" s="9">
        <v>9000</v>
      </c>
    </row>
    <row r="55" spans="1:2" ht="12.75">
      <c r="A55" s="7" t="s">
        <v>308</v>
      </c>
      <c r="B55" s="9">
        <v>9812.26</v>
      </c>
    </row>
    <row r="56" spans="1:2" ht="12.75">
      <c r="A56" s="7" t="s">
        <v>309</v>
      </c>
      <c r="B56" s="9">
        <v>49245.1</v>
      </c>
    </row>
    <row r="57" spans="1:2" ht="12.75">
      <c r="A57" s="7" t="s">
        <v>310</v>
      </c>
      <c r="B57" s="9">
        <v>47173.74</v>
      </c>
    </row>
    <row r="58" spans="1:2" ht="12.75">
      <c r="A58" s="7" t="s">
        <v>311</v>
      </c>
      <c r="B58" s="9">
        <v>8124</v>
      </c>
    </row>
    <row r="59" spans="1:2" ht="12.75">
      <c r="A59" s="7" t="s">
        <v>312</v>
      </c>
      <c r="B59" s="9">
        <v>6961.72</v>
      </c>
    </row>
    <row r="60" spans="1:2" ht="12.75">
      <c r="A60" s="7" t="s">
        <v>313</v>
      </c>
      <c r="B60" s="9">
        <v>10000</v>
      </c>
    </row>
    <row r="61" spans="1:2" ht="12.75">
      <c r="A61" s="7" t="s">
        <v>314</v>
      </c>
      <c r="B61" s="9">
        <v>12969.1</v>
      </c>
    </row>
    <row r="62" spans="1:2" ht="12.75">
      <c r="A62" s="7" t="s">
        <v>315</v>
      </c>
      <c r="B62" s="9">
        <v>2250</v>
      </c>
    </row>
    <row r="63" spans="1:2" ht="12.75">
      <c r="A63" s="7" t="s">
        <v>316</v>
      </c>
      <c r="B63" s="9">
        <v>10376.43</v>
      </c>
    </row>
    <row r="64" spans="1:2" ht="12.75">
      <c r="A64" s="7" t="s">
        <v>317</v>
      </c>
      <c r="B64" s="9">
        <v>15161.93</v>
      </c>
    </row>
    <row r="65" spans="1:2" ht="12.75">
      <c r="A65" s="7" t="s">
        <v>318</v>
      </c>
      <c r="B65" s="9">
        <v>15220.9</v>
      </c>
    </row>
    <row r="66" spans="1:2" ht="12.75">
      <c r="A66" s="7" t="s">
        <v>319</v>
      </c>
      <c r="B66" s="9">
        <v>8500</v>
      </c>
    </row>
    <row r="67" spans="1:2" ht="12.75">
      <c r="A67" s="7" t="s">
        <v>320</v>
      </c>
      <c r="B67" s="9">
        <v>16500</v>
      </c>
    </row>
    <row r="68" spans="1:2" ht="12.75">
      <c r="A68" s="7" t="s">
        <v>321</v>
      </c>
      <c r="B68" s="9">
        <v>10000</v>
      </c>
    </row>
    <row r="69" spans="1:2" ht="12.75">
      <c r="A69" s="7" t="s">
        <v>322</v>
      </c>
      <c r="B69" s="9">
        <v>13541.27</v>
      </c>
    </row>
    <row r="70" spans="1:2" ht="12.75">
      <c r="A70" s="7" t="s">
        <v>323</v>
      </c>
      <c r="B70" s="9">
        <v>3000</v>
      </c>
    </row>
    <row r="71" spans="1:2" ht="12.75">
      <c r="A71" s="7" t="s">
        <v>324</v>
      </c>
      <c r="B71" s="9">
        <v>4500</v>
      </c>
    </row>
    <row r="72" spans="1:2" ht="12.75">
      <c r="A72" s="7" t="s">
        <v>325</v>
      </c>
      <c r="B72" s="9">
        <v>30000</v>
      </c>
    </row>
    <row r="73" spans="1:2" ht="12.75">
      <c r="A73" s="7" t="s">
        <v>326</v>
      </c>
      <c r="B73" s="9">
        <v>16275</v>
      </c>
    </row>
    <row r="74" spans="1:2" ht="12.75">
      <c r="A74" s="7" t="s">
        <v>327</v>
      </c>
      <c r="B74" s="9">
        <v>15000</v>
      </c>
    </row>
    <row r="75" spans="1:2" ht="12.75">
      <c r="A75" s="7" t="s">
        <v>328</v>
      </c>
      <c r="B75" s="9">
        <v>9000</v>
      </c>
    </row>
    <row r="76" spans="1:2" ht="12.75">
      <c r="A76" s="7" t="s">
        <v>329</v>
      </c>
      <c r="B76" s="9">
        <v>37750</v>
      </c>
    </row>
    <row r="77" spans="1:2" ht="12.75">
      <c r="A77" s="7" t="s">
        <v>330</v>
      </c>
      <c r="B77" s="9">
        <v>8750</v>
      </c>
    </row>
    <row r="78" spans="1:2" ht="12.75">
      <c r="A78" s="7" t="s">
        <v>331</v>
      </c>
      <c r="B78" s="9">
        <v>6000</v>
      </c>
    </row>
    <row r="79" spans="1:2" ht="12.75">
      <c r="A79" s="7" t="s">
        <v>332</v>
      </c>
      <c r="B79" s="9">
        <v>14082.82</v>
      </c>
    </row>
    <row r="80" spans="1:2" ht="12.75">
      <c r="A80" s="7" t="s">
        <v>333</v>
      </c>
      <c r="B80" s="9">
        <v>16353.54</v>
      </c>
    </row>
    <row r="81" spans="1:2" ht="12.75">
      <c r="A81" s="7" t="s">
        <v>334</v>
      </c>
      <c r="B81" s="9">
        <v>3000</v>
      </c>
    </row>
    <row r="82" spans="1:2" ht="12.75">
      <c r="A82" s="7" t="s">
        <v>335</v>
      </c>
      <c r="B82" s="9">
        <v>55335.65</v>
      </c>
    </row>
    <row r="83" spans="1:2" ht="12.75">
      <c r="A83" s="7" t="s">
        <v>336</v>
      </c>
      <c r="B83" s="9">
        <v>0</v>
      </c>
    </row>
    <row r="84" spans="1:2" ht="12.75">
      <c r="A84" s="7" t="s">
        <v>337</v>
      </c>
      <c r="B84" s="9">
        <v>30819.6</v>
      </c>
    </row>
    <row r="85" spans="1:2" ht="12.75">
      <c r="A85" s="7" t="s">
        <v>338</v>
      </c>
      <c r="B85" s="9">
        <v>0</v>
      </c>
    </row>
    <row r="86" spans="1:2" ht="12.75">
      <c r="A86" s="7" t="s">
        <v>339</v>
      </c>
      <c r="B86" s="9">
        <v>9000</v>
      </c>
    </row>
    <row r="87" spans="1:2" ht="12.75">
      <c r="A87" s="7" t="s">
        <v>340</v>
      </c>
      <c r="B87" s="9">
        <v>30000</v>
      </c>
    </row>
    <row r="88" spans="1:2" ht="12.75">
      <c r="A88" s="7" t="s">
        <v>341</v>
      </c>
      <c r="B88" s="9">
        <v>2000</v>
      </c>
    </row>
    <row r="89" spans="1:2" ht="12.75">
      <c r="A89" s="7" t="s">
        <v>253</v>
      </c>
      <c r="B89" s="9">
        <v>9000</v>
      </c>
    </row>
    <row r="90" spans="1:2" ht="12.75">
      <c r="A90" s="7" t="s">
        <v>254</v>
      </c>
      <c r="B90" s="9">
        <v>22500</v>
      </c>
    </row>
    <row r="91" spans="1:2" ht="12.75">
      <c r="A91" s="7" t="s">
        <v>255</v>
      </c>
      <c r="B91" s="9">
        <v>4000</v>
      </c>
    </row>
    <row r="92" spans="1:2" ht="12.75">
      <c r="A92" s="7" t="s">
        <v>256</v>
      </c>
      <c r="B92" s="9">
        <v>10000</v>
      </c>
    </row>
    <row r="93" spans="1:2" ht="12.75">
      <c r="A93" s="7" t="s">
        <v>257</v>
      </c>
      <c r="B93" s="9">
        <v>50000</v>
      </c>
    </row>
    <row r="94" spans="1:2" ht="12.75">
      <c r="A94" s="7" t="s">
        <v>258</v>
      </c>
      <c r="B94" s="9">
        <v>13636.56</v>
      </c>
    </row>
    <row r="95" spans="1:2" ht="12.75">
      <c r="A95" s="7" t="s">
        <v>259</v>
      </c>
      <c r="B95" s="9">
        <v>8750</v>
      </c>
    </row>
    <row r="96" spans="1:2" ht="12.75">
      <c r="A96" s="7" t="s">
        <v>260</v>
      </c>
      <c r="B96" s="9">
        <v>10000</v>
      </c>
    </row>
    <row r="97" spans="1:2" ht="12.75">
      <c r="A97" s="7" t="s">
        <v>261</v>
      </c>
      <c r="B97" s="9">
        <v>26250</v>
      </c>
    </row>
    <row r="98" spans="1:2" ht="12.75">
      <c r="A98" s="7" t="s">
        <v>262</v>
      </c>
      <c r="B98" s="9">
        <v>47310.009999999995</v>
      </c>
    </row>
    <row r="99" spans="1:2" ht="12.75">
      <c r="A99" s="7" t="s">
        <v>263</v>
      </c>
      <c r="B99" s="9">
        <v>4750</v>
      </c>
    </row>
    <row r="100" spans="1:2" ht="12.75">
      <c r="A100" s="7" t="s">
        <v>264</v>
      </c>
      <c r="B100" s="9">
        <v>30000</v>
      </c>
    </row>
    <row r="101" spans="1:2" ht="12.75">
      <c r="A101" s="7" t="s">
        <v>265</v>
      </c>
      <c r="B101" s="9">
        <v>19147.739999999998</v>
      </c>
    </row>
    <row r="102" spans="1:2" ht="12.75">
      <c r="A102" s="7" t="s">
        <v>266</v>
      </c>
      <c r="B102" s="9">
        <v>7500</v>
      </c>
    </row>
    <row r="103" spans="1:2" ht="12.75">
      <c r="A103" s="7" t="s">
        <v>267</v>
      </c>
      <c r="B103" s="9">
        <v>4474.99</v>
      </c>
    </row>
    <row r="104" spans="1:2" ht="12.75">
      <c r="A104" s="7" t="s">
        <v>268</v>
      </c>
      <c r="B104" s="9">
        <v>16317.26</v>
      </c>
    </row>
    <row r="105" spans="1:2" ht="12.75">
      <c r="A105" s="7" t="s">
        <v>269</v>
      </c>
      <c r="B105" s="9">
        <v>3000</v>
      </c>
    </row>
    <row r="106" spans="1:2" ht="12.75">
      <c r="A106" s="7" t="s">
        <v>270</v>
      </c>
      <c r="B106" s="9">
        <v>10654.9</v>
      </c>
    </row>
    <row r="107" spans="1:2" ht="12.75">
      <c r="A107" s="7" t="s">
        <v>271</v>
      </c>
      <c r="B107" s="9">
        <v>3107.21</v>
      </c>
    </row>
    <row r="108" spans="1:2" ht="12.75">
      <c r="A108" s="7" t="s">
        <v>272</v>
      </c>
      <c r="B108" s="9">
        <v>10000</v>
      </c>
    </row>
    <row r="109" spans="1:2" ht="12.75">
      <c r="A109" s="7" t="s">
        <v>273</v>
      </c>
      <c r="B109" s="9">
        <v>12000</v>
      </c>
    </row>
    <row r="110" spans="1:2" ht="12.75">
      <c r="A110" s="7" t="s">
        <v>274</v>
      </c>
      <c r="B110" s="9">
        <v>39999.99</v>
      </c>
    </row>
    <row r="111" spans="1:2" ht="12.75">
      <c r="A111" s="7" t="s">
        <v>275</v>
      </c>
      <c r="B111" s="9">
        <v>14758.130000000001</v>
      </c>
    </row>
    <row r="112" spans="1:2" ht="12.75">
      <c r="A112" s="7" t="s">
        <v>276</v>
      </c>
      <c r="B112" s="9">
        <v>12500</v>
      </c>
    </row>
    <row r="113" spans="1:2" ht="12.75">
      <c r="A113" s="7" t="s">
        <v>277</v>
      </c>
      <c r="B113" s="9">
        <v>17817.27</v>
      </c>
    </row>
    <row r="114" spans="1:2" ht="12.75">
      <c r="A114" s="7" t="s">
        <v>278</v>
      </c>
      <c r="B114" s="9">
        <v>17500</v>
      </c>
    </row>
    <row r="115" spans="1:2" ht="12.75">
      <c r="A115" s="7" t="s">
        <v>279</v>
      </c>
      <c r="B115" s="9">
        <v>15000</v>
      </c>
    </row>
    <row r="116" spans="1:2" ht="12.75">
      <c r="A116" s="7" t="s">
        <v>280</v>
      </c>
      <c r="B116" s="9">
        <v>10565</v>
      </c>
    </row>
    <row r="117" spans="1:2" ht="12.75">
      <c r="A117" s="7" t="s">
        <v>281</v>
      </c>
      <c r="B117" s="9">
        <v>25080.3</v>
      </c>
    </row>
    <row r="118" spans="1:2" ht="12.75">
      <c r="A118" s="7" t="s">
        <v>282</v>
      </c>
      <c r="B118" s="9">
        <v>3000</v>
      </c>
    </row>
    <row r="119" spans="1:2" ht="12.75">
      <c r="A119" s="7" t="s">
        <v>283</v>
      </c>
      <c r="B119" s="9">
        <v>22744</v>
      </c>
    </row>
    <row r="120" spans="1:2" ht="12.75">
      <c r="A120" s="7" t="s">
        <v>284</v>
      </c>
      <c r="B120" s="9">
        <v>7500</v>
      </c>
    </row>
    <row r="121" spans="1:2" ht="12.75">
      <c r="A121" s="7" t="s">
        <v>285</v>
      </c>
      <c r="B121" s="9">
        <v>5499</v>
      </c>
    </row>
    <row r="122" spans="1:2" ht="12.75">
      <c r="A122" s="7" t="s">
        <v>286</v>
      </c>
      <c r="B122" s="9">
        <v>29801.43</v>
      </c>
    </row>
    <row r="123" spans="1:2" ht="12.75">
      <c r="A123" s="7" t="s">
        <v>287</v>
      </c>
      <c r="B123" s="9">
        <v>23750</v>
      </c>
    </row>
    <row r="124" spans="1:2" ht="12.75">
      <c r="A124" s="7" t="s">
        <v>288</v>
      </c>
      <c r="B124" s="9">
        <v>17750</v>
      </c>
    </row>
    <row r="125" spans="1:2" ht="12.75">
      <c r="A125" s="7" t="s">
        <v>289</v>
      </c>
      <c r="B125" s="9">
        <v>11265</v>
      </c>
    </row>
    <row r="126" spans="1:2" ht="12.75">
      <c r="A126" s="7" t="s">
        <v>290</v>
      </c>
      <c r="B126" s="9">
        <v>0</v>
      </c>
    </row>
    <row r="127" spans="1:2" ht="12.75">
      <c r="A127" s="7" t="s">
        <v>291</v>
      </c>
      <c r="B127" s="9">
        <v>0</v>
      </c>
    </row>
    <row r="128" spans="1:2" ht="12.75">
      <c r="A128" s="7" t="s">
        <v>292</v>
      </c>
      <c r="B128" s="9">
        <v>23049</v>
      </c>
    </row>
    <row r="129" spans="1:2" ht="12.75">
      <c r="A129" s="7" t="s">
        <v>293</v>
      </c>
      <c r="B129" s="9">
        <v>5000</v>
      </c>
    </row>
    <row r="130" spans="1:2" ht="12.75">
      <c r="A130" s="7" t="s">
        <v>294</v>
      </c>
      <c r="B130" s="9">
        <v>2037</v>
      </c>
    </row>
    <row r="131" spans="1:2" ht="12.75">
      <c r="A131" s="7" t="s">
        <v>295</v>
      </c>
      <c r="B131" s="9">
        <v>9974.31</v>
      </c>
    </row>
    <row r="132" spans="1:2" ht="12.75">
      <c r="A132" s="7" t="s">
        <v>296</v>
      </c>
      <c r="B132" s="9">
        <v>4500</v>
      </c>
    </row>
    <row r="133" spans="1:2" ht="12.75">
      <c r="A133" s="7" t="s">
        <v>297</v>
      </c>
      <c r="B133" s="9">
        <v>15000</v>
      </c>
    </row>
    <row r="134" spans="1:2" ht="12.75">
      <c r="A134" s="7" t="s">
        <v>298</v>
      </c>
      <c r="B134" s="9">
        <v>11086.7</v>
      </c>
    </row>
    <row r="135" spans="1:2" ht="12.75">
      <c r="A135" s="7" t="s">
        <v>299</v>
      </c>
      <c r="B135" s="9">
        <v>301779</v>
      </c>
    </row>
    <row r="136" spans="1:2" ht="12.75">
      <c r="A136" s="7" t="s">
        <v>435</v>
      </c>
      <c r="B136" s="9">
        <v>12558.75</v>
      </c>
    </row>
    <row r="137" spans="1:2" ht="12.75">
      <c r="A137" s="7" t="s">
        <v>300</v>
      </c>
      <c r="B137" s="9">
        <v>11391.01</v>
      </c>
    </row>
    <row r="138" spans="1:2" ht="12.75">
      <c r="A138" s="7" t="s">
        <v>191</v>
      </c>
      <c r="B138" s="9">
        <v>26958.91</v>
      </c>
    </row>
    <row r="139" spans="1:2" ht="12.75">
      <c r="A139" s="7" t="s">
        <v>192</v>
      </c>
      <c r="B139" s="9">
        <v>8356.71</v>
      </c>
    </row>
    <row r="140" spans="1:2" ht="12.75">
      <c r="A140" s="7" t="s">
        <v>193</v>
      </c>
      <c r="B140" s="9">
        <v>39107.19</v>
      </c>
    </row>
    <row r="141" spans="1:2" ht="12.75">
      <c r="A141" s="7" t="s">
        <v>194</v>
      </c>
      <c r="B141" s="9">
        <v>6000</v>
      </c>
    </row>
    <row r="142" spans="1:2" ht="12.75">
      <c r="A142" s="7" t="s">
        <v>195</v>
      </c>
      <c r="B142" s="9">
        <v>10000</v>
      </c>
    </row>
    <row r="143" spans="1:2" ht="12.75">
      <c r="A143" s="7" t="s">
        <v>196</v>
      </c>
      <c r="B143" s="9">
        <v>9000</v>
      </c>
    </row>
    <row r="144" spans="1:2" ht="12.75">
      <c r="A144" s="7" t="s">
        <v>197</v>
      </c>
      <c r="B144" s="9">
        <v>0</v>
      </c>
    </row>
    <row r="145" spans="1:2" ht="12.75">
      <c r="A145" s="7" t="s">
        <v>198</v>
      </c>
      <c r="B145" s="9">
        <v>4000</v>
      </c>
    </row>
    <row r="146" spans="1:2" ht="12.75">
      <c r="A146" s="7" t="s">
        <v>199</v>
      </c>
      <c r="B146" s="9">
        <v>15000</v>
      </c>
    </row>
    <row r="147" spans="1:2" ht="12.75">
      <c r="A147" s="7" t="s">
        <v>200</v>
      </c>
      <c r="B147" s="9">
        <v>15000</v>
      </c>
    </row>
    <row r="148" spans="1:2" ht="12.75">
      <c r="A148" s="7" t="s">
        <v>201</v>
      </c>
      <c r="B148" s="9">
        <v>9507.16</v>
      </c>
    </row>
    <row r="149" spans="1:2" ht="12.75">
      <c r="A149" s="7" t="s">
        <v>202</v>
      </c>
      <c r="B149" s="9">
        <v>7500</v>
      </c>
    </row>
    <row r="150" spans="1:2" ht="12.75">
      <c r="A150" s="7" t="s">
        <v>203</v>
      </c>
      <c r="B150" s="9">
        <v>44696.39</v>
      </c>
    </row>
    <row r="151" spans="1:2" ht="12.75">
      <c r="A151" s="7" t="s">
        <v>204</v>
      </c>
      <c r="B151" s="9">
        <v>5000</v>
      </c>
    </row>
    <row r="152" spans="1:2" ht="12.75">
      <c r="A152" s="7" t="s">
        <v>205</v>
      </c>
      <c r="B152" s="9">
        <v>15000</v>
      </c>
    </row>
    <row r="153" spans="1:2" ht="12.75">
      <c r="A153" s="7" t="s">
        <v>206</v>
      </c>
      <c r="B153" s="9">
        <v>19000</v>
      </c>
    </row>
    <row r="154" spans="1:2" ht="12.75">
      <c r="A154" s="7" t="s">
        <v>207</v>
      </c>
      <c r="B154" s="9">
        <v>18045</v>
      </c>
    </row>
    <row r="155" spans="1:2" ht="12.75">
      <c r="A155" s="7" t="s">
        <v>208</v>
      </c>
      <c r="B155" s="9">
        <v>14705.99</v>
      </c>
    </row>
    <row r="156" spans="1:2" ht="12.75">
      <c r="A156" s="7" t="s">
        <v>209</v>
      </c>
      <c r="B156" s="9">
        <v>10000</v>
      </c>
    </row>
    <row r="157" spans="1:2" ht="12.75">
      <c r="A157" s="7" t="s">
        <v>210</v>
      </c>
      <c r="B157" s="9">
        <v>9999.99</v>
      </c>
    </row>
    <row r="158" spans="1:2" ht="12.75">
      <c r="A158" s="7" t="s">
        <v>211</v>
      </c>
      <c r="B158" s="9">
        <v>12834.04</v>
      </c>
    </row>
    <row r="159" spans="1:2" ht="12.75">
      <c r="A159" s="7" t="s">
        <v>212</v>
      </c>
      <c r="B159" s="9">
        <v>6000</v>
      </c>
    </row>
    <row r="160" spans="1:2" ht="12.75">
      <c r="A160" s="7" t="s">
        <v>213</v>
      </c>
      <c r="B160" s="9">
        <v>24489</v>
      </c>
    </row>
    <row r="161" spans="1:2" ht="12.75">
      <c r="A161" s="7" t="s">
        <v>214</v>
      </c>
      <c r="B161" s="9">
        <v>10250</v>
      </c>
    </row>
    <row r="162" spans="1:2" ht="12.75">
      <c r="A162" s="7" t="s">
        <v>215</v>
      </c>
      <c r="B162" s="9">
        <v>25524.46</v>
      </c>
    </row>
    <row r="163" spans="1:2" ht="12.75">
      <c r="A163" s="7" t="s">
        <v>216</v>
      </c>
      <c r="B163" s="9">
        <v>0</v>
      </c>
    </row>
    <row r="164" spans="1:2" ht="12.75">
      <c r="A164" s="7" t="s">
        <v>217</v>
      </c>
      <c r="B164" s="9">
        <v>17891.69</v>
      </c>
    </row>
    <row r="165" spans="1:2" ht="12.75">
      <c r="A165" s="7" t="s">
        <v>218</v>
      </c>
      <c r="B165" s="9">
        <v>13333.43</v>
      </c>
    </row>
    <row r="166" spans="1:2" ht="12.75">
      <c r="A166" s="7" t="s">
        <v>219</v>
      </c>
      <c r="B166" s="9">
        <v>11847.01</v>
      </c>
    </row>
    <row r="167" spans="1:2" ht="12.75">
      <c r="A167" s="7" t="s">
        <v>220</v>
      </c>
      <c r="B167" s="9">
        <v>16164.34</v>
      </c>
    </row>
    <row r="168" spans="1:2" ht="12.75">
      <c r="A168" s="7" t="s">
        <v>221</v>
      </c>
      <c r="B168" s="9">
        <v>30000</v>
      </c>
    </row>
    <row r="169" spans="1:2" ht="12.75">
      <c r="A169" s="7" t="s">
        <v>222</v>
      </c>
      <c r="B169" s="9">
        <v>0</v>
      </c>
    </row>
    <row r="170" spans="1:2" ht="12.75">
      <c r="A170" s="7" t="s">
        <v>223</v>
      </c>
      <c r="B170" s="9">
        <v>4000</v>
      </c>
    </row>
    <row r="171" spans="1:2" ht="12.75">
      <c r="A171" s="7" t="s">
        <v>224</v>
      </c>
      <c r="B171" s="9">
        <v>7500</v>
      </c>
    </row>
    <row r="172" spans="1:2" ht="12.75">
      <c r="A172" s="7" t="s">
        <v>225</v>
      </c>
      <c r="B172" s="9">
        <v>29440.55</v>
      </c>
    </row>
    <row r="173" spans="1:2" ht="12.75">
      <c r="A173" s="7" t="s">
        <v>226</v>
      </c>
      <c r="B173" s="9">
        <v>82231.44</v>
      </c>
    </row>
    <row r="174" spans="1:2" ht="12.75">
      <c r="A174" s="7" t="s">
        <v>227</v>
      </c>
      <c r="B174" s="9">
        <v>26605.35</v>
      </c>
    </row>
    <row r="175" spans="1:2" ht="12.75">
      <c r="A175" s="7" t="s">
        <v>228</v>
      </c>
      <c r="B175" s="9">
        <v>16500</v>
      </c>
    </row>
    <row r="176" spans="1:2" ht="12.75">
      <c r="A176" s="7" t="s">
        <v>229</v>
      </c>
      <c r="B176" s="9">
        <v>6500</v>
      </c>
    </row>
    <row r="177" spans="1:2" ht="12.75">
      <c r="A177" s="7" t="s">
        <v>230</v>
      </c>
      <c r="B177" s="9">
        <v>326615.23</v>
      </c>
    </row>
    <row r="178" spans="1:2" ht="12.75">
      <c r="A178" s="7" t="s">
        <v>231</v>
      </c>
      <c r="B178" s="9">
        <v>12500</v>
      </c>
    </row>
    <row r="179" spans="1:2" ht="12.75">
      <c r="A179" s="7" t="s">
        <v>232</v>
      </c>
      <c r="B179" s="9">
        <v>15000</v>
      </c>
    </row>
    <row r="180" spans="1:2" ht="12.75">
      <c r="A180" s="7" t="s">
        <v>233</v>
      </c>
      <c r="B180" s="9">
        <v>12000</v>
      </c>
    </row>
    <row r="181" spans="1:2" ht="12.75">
      <c r="A181" s="7" t="s">
        <v>234</v>
      </c>
      <c r="B181" s="9">
        <v>24724.55</v>
      </c>
    </row>
    <row r="182" spans="1:2" ht="12.75">
      <c r="A182" s="7" t="s">
        <v>235</v>
      </c>
      <c r="B182" s="9">
        <v>10000</v>
      </c>
    </row>
    <row r="183" spans="1:2" ht="12.75">
      <c r="A183" s="7" t="s">
        <v>236</v>
      </c>
      <c r="B183" s="9">
        <v>20537.63</v>
      </c>
    </row>
    <row r="184" spans="1:2" ht="12.75">
      <c r="A184" s="7" t="s">
        <v>237</v>
      </c>
      <c r="B184" s="9">
        <v>49729.02</v>
      </c>
    </row>
    <row r="185" spans="1:2" ht="12.75">
      <c r="A185" s="7" t="s">
        <v>238</v>
      </c>
      <c r="B185" s="9">
        <v>23249.5</v>
      </c>
    </row>
    <row r="186" spans="1:2" ht="12.75">
      <c r="A186" s="7" t="s">
        <v>239</v>
      </c>
      <c r="B186" s="9">
        <v>7500</v>
      </c>
    </row>
    <row r="187" spans="1:2" ht="12.75">
      <c r="A187" s="7" t="s">
        <v>240</v>
      </c>
      <c r="B187" s="9">
        <v>10500</v>
      </c>
    </row>
    <row r="188" spans="1:2" ht="12.75">
      <c r="A188" s="7" t="s">
        <v>241</v>
      </c>
      <c r="B188" s="9">
        <v>10500</v>
      </c>
    </row>
    <row r="189" spans="1:2" ht="12.75">
      <c r="A189" s="7" t="s">
        <v>242</v>
      </c>
      <c r="B189" s="9">
        <v>37091.86</v>
      </c>
    </row>
    <row r="190" spans="1:2" ht="12.75">
      <c r="A190" s="7" t="s">
        <v>243</v>
      </c>
      <c r="B190" s="9">
        <v>6000</v>
      </c>
    </row>
    <row r="191" spans="1:2" ht="12.75">
      <c r="A191" s="7" t="s">
        <v>244</v>
      </c>
      <c r="B191" s="9">
        <v>7500</v>
      </c>
    </row>
    <row r="192" spans="1:2" ht="12.75">
      <c r="A192" s="7" t="s">
        <v>245</v>
      </c>
      <c r="B192" s="9">
        <v>9250</v>
      </c>
    </row>
    <row r="193" spans="1:2" ht="12.75">
      <c r="A193" s="7" t="s">
        <v>246</v>
      </c>
      <c r="B193" s="9">
        <v>12500</v>
      </c>
    </row>
    <row r="194" spans="1:2" ht="12.75">
      <c r="A194" s="7" t="s">
        <v>247</v>
      </c>
      <c r="B194" s="9">
        <v>10000</v>
      </c>
    </row>
    <row r="195" spans="1:2" ht="12.75">
      <c r="A195" s="7" t="s">
        <v>248</v>
      </c>
      <c r="B195" s="9">
        <v>21000</v>
      </c>
    </row>
    <row r="196" spans="1:2" ht="12.75">
      <c r="A196" s="7" t="s">
        <v>249</v>
      </c>
      <c r="B196" s="9">
        <v>7750</v>
      </c>
    </row>
    <row r="197" spans="1:2" ht="12.75">
      <c r="A197" s="7" t="s">
        <v>250</v>
      </c>
      <c r="B197" s="9">
        <v>21250</v>
      </c>
    </row>
    <row r="198" spans="1:2" ht="12.75">
      <c r="A198" s="7" t="s">
        <v>251</v>
      </c>
      <c r="B198" s="9">
        <v>31747.94</v>
      </c>
    </row>
    <row r="199" spans="1:2" ht="12.75">
      <c r="A199" s="7" t="s">
        <v>136</v>
      </c>
      <c r="B199" s="9">
        <v>12000</v>
      </c>
    </row>
    <row r="200" spans="1:2" ht="12.75">
      <c r="A200" s="7" t="s">
        <v>252</v>
      </c>
      <c r="B200" s="9">
        <v>14499.99</v>
      </c>
    </row>
    <row r="201" spans="1:2" ht="12.75">
      <c r="A201" s="7" t="s">
        <v>134</v>
      </c>
      <c r="B201" s="9">
        <v>16695.01</v>
      </c>
    </row>
    <row r="202" spans="1:2" ht="12.75">
      <c r="A202" s="7" t="s">
        <v>135</v>
      </c>
      <c r="B202" s="9">
        <v>4500</v>
      </c>
    </row>
    <row r="203" spans="1:2" ht="12.75">
      <c r="A203" s="7" t="s">
        <v>137</v>
      </c>
      <c r="B203" s="9">
        <v>18412.54</v>
      </c>
    </row>
    <row r="204" spans="1:2" ht="12.75">
      <c r="A204" s="7" t="s">
        <v>138</v>
      </c>
      <c r="B204" s="9">
        <v>76270.81</v>
      </c>
    </row>
    <row r="205" spans="1:2" ht="12.75">
      <c r="A205" s="7" t="s">
        <v>139</v>
      </c>
      <c r="B205" s="9">
        <v>39250</v>
      </c>
    </row>
    <row r="206" spans="1:2" ht="12.75">
      <c r="A206" s="7" t="s">
        <v>140</v>
      </c>
      <c r="B206" s="9">
        <v>30000</v>
      </c>
    </row>
    <row r="207" spans="1:2" ht="12.75">
      <c r="A207" s="7" t="s">
        <v>141</v>
      </c>
      <c r="B207" s="9">
        <v>50250</v>
      </c>
    </row>
    <row r="208" spans="1:2" ht="12.75">
      <c r="A208" s="7" t="s">
        <v>142</v>
      </c>
      <c r="B208" s="9">
        <v>20506.5</v>
      </c>
    </row>
    <row r="209" spans="1:2" ht="12.75">
      <c r="A209" s="7" t="s">
        <v>143</v>
      </c>
      <c r="B209" s="9">
        <v>24250</v>
      </c>
    </row>
    <row r="210" spans="1:2" ht="12.75">
      <c r="A210" s="7" t="s">
        <v>144</v>
      </c>
      <c r="B210" s="9">
        <v>15000</v>
      </c>
    </row>
    <row r="211" spans="1:2" ht="12.75">
      <c r="A211" s="7" t="s">
        <v>145</v>
      </c>
      <c r="B211" s="9">
        <v>30000</v>
      </c>
    </row>
    <row r="212" spans="1:2" ht="12.75">
      <c r="A212" s="7" t="s">
        <v>146</v>
      </c>
      <c r="B212" s="9">
        <v>30250</v>
      </c>
    </row>
    <row r="213" spans="1:2" ht="12.75">
      <c r="A213" s="7" t="s">
        <v>147</v>
      </c>
      <c r="B213" s="9">
        <v>7500</v>
      </c>
    </row>
    <row r="214" spans="1:2" ht="12.75">
      <c r="A214" s="7" t="s">
        <v>148</v>
      </c>
      <c r="B214" s="9">
        <v>21534.6</v>
      </c>
    </row>
    <row r="215" spans="1:2" ht="12.75">
      <c r="A215" s="7" t="s">
        <v>149</v>
      </c>
      <c r="B215" s="9">
        <v>63375.79</v>
      </c>
    </row>
    <row r="216" spans="1:2" ht="12.75">
      <c r="A216" s="7" t="s">
        <v>150</v>
      </c>
      <c r="B216" s="9">
        <v>6334.49</v>
      </c>
    </row>
    <row r="217" spans="1:2" ht="12.75">
      <c r="A217" s="7" t="s">
        <v>151</v>
      </c>
      <c r="B217" s="9">
        <v>9000</v>
      </c>
    </row>
    <row r="218" spans="1:2" ht="12.75">
      <c r="A218" s="7" t="s">
        <v>152</v>
      </c>
      <c r="B218" s="9">
        <v>0</v>
      </c>
    </row>
    <row r="219" spans="1:2" ht="12.75">
      <c r="A219" s="7" t="s">
        <v>153</v>
      </c>
      <c r="B219" s="9">
        <v>12000</v>
      </c>
    </row>
    <row r="220" spans="1:2" ht="12.75">
      <c r="A220" s="7" t="s">
        <v>154</v>
      </c>
      <c r="B220" s="9">
        <v>20530</v>
      </c>
    </row>
    <row r="221" spans="1:2" ht="12.75">
      <c r="A221" s="7" t="s">
        <v>155</v>
      </c>
      <c r="B221" s="9">
        <v>5485.6</v>
      </c>
    </row>
    <row r="222" spans="1:2" ht="12.75">
      <c r="A222" s="7" t="s">
        <v>156</v>
      </c>
      <c r="B222" s="9">
        <v>2789.13</v>
      </c>
    </row>
    <row r="223" spans="1:2" ht="12.75">
      <c r="A223" s="7" t="s">
        <v>157</v>
      </c>
      <c r="B223" s="9">
        <v>0</v>
      </c>
    </row>
    <row r="224" spans="1:2" ht="12.75">
      <c r="A224" s="7" t="s">
        <v>158</v>
      </c>
      <c r="B224" s="9">
        <v>18380.46</v>
      </c>
    </row>
    <row r="225" spans="1:2" ht="12.75">
      <c r="A225" s="7" t="s">
        <v>159</v>
      </c>
      <c r="B225" s="9">
        <v>0</v>
      </c>
    </row>
    <row r="226" spans="1:2" ht="12.75">
      <c r="A226" s="7" t="s">
        <v>160</v>
      </c>
      <c r="B226" s="9">
        <v>4250</v>
      </c>
    </row>
    <row r="227" spans="1:2" ht="12.75">
      <c r="A227" s="7" t="s">
        <v>161</v>
      </c>
      <c r="B227" s="9">
        <v>7500</v>
      </c>
    </row>
    <row r="228" spans="1:2" ht="12.75">
      <c r="A228" s="7" t="s">
        <v>162</v>
      </c>
      <c r="B228" s="9">
        <v>10500</v>
      </c>
    </row>
    <row r="229" spans="1:2" ht="12.75">
      <c r="A229" s="7" t="s">
        <v>163</v>
      </c>
      <c r="B229" s="9">
        <v>20000</v>
      </c>
    </row>
    <row r="230" spans="1:2" ht="12.75">
      <c r="A230" s="7" t="s">
        <v>164</v>
      </c>
      <c r="B230" s="9">
        <v>7472.01</v>
      </c>
    </row>
    <row r="231" spans="1:2" ht="12.75">
      <c r="A231" s="7" t="s">
        <v>165</v>
      </c>
      <c r="B231" s="9">
        <v>15185.11</v>
      </c>
    </row>
    <row r="232" spans="1:2" ht="12.75">
      <c r="A232" s="7" t="s">
        <v>166</v>
      </c>
      <c r="B232" s="9">
        <v>16750</v>
      </c>
    </row>
    <row r="233" spans="1:2" ht="12.75">
      <c r="A233" s="7" t="s">
        <v>167</v>
      </c>
      <c r="B233" s="9">
        <v>20056.78</v>
      </c>
    </row>
    <row r="234" spans="1:2" ht="12.75">
      <c r="A234" s="7" t="s">
        <v>168</v>
      </c>
      <c r="B234" s="9">
        <v>16768.5</v>
      </c>
    </row>
    <row r="235" spans="1:2" ht="12.75">
      <c r="A235" s="7" t="s">
        <v>169</v>
      </c>
      <c r="B235" s="9">
        <v>4500</v>
      </c>
    </row>
    <row r="236" spans="1:2" ht="12.75">
      <c r="A236" s="7" t="s">
        <v>170</v>
      </c>
      <c r="B236" s="9">
        <v>19910.98</v>
      </c>
    </row>
    <row r="237" spans="1:2" ht="12.75">
      <c r="A237" s="7" t="s">
        <v>171</v>
      </c>
      <c r="B237" s="9">
        <v>19200</v>
      </c>
    </row>
    <row r="238" spans="1:2" ht="12.75">
      <c r="A238" s="7" t="s">
        <v>172</v>
      </c>
      <c r="B238" s="9">
        <v>13410</v>
      </c>
    </row>
    <row r="239" spans="1:2" ht="12.75">
      <c r="A239" s="7" t="s">
        <v>173</v>
      </c>
      <c r="B239" s="9">
        <v>7500</v>
      </c>
    </row>
    <row r="240" spans="1:2" ht="12.75">
      <c r="A240" s="7" t="s">
        <v>174</v>
      </c>
      <c r="B240" s="9">
        <v>15000</v>
      </c>
    </row>
    <row r="241" spans="1:2" ht="12.75">
      <c r="A241" s="7" t="s">
        <v>175</v>
      </c>
      <c r="B241" s="9">
        <v>0</v>
      </c>
    </row>
    <row r="242" spans="1:2" ht="12.75">
      <c r="A242" s="7" t="s">
        <v>176</v>
      </c>
      <c r="B242" s="9">
        <v>27000</v>
      </c>
    </row>
    <row r="243" spans="1:2" ht="12.75">
      <c r="A243" s="7" t="s">
        <v>177</v>
      </c>
      <c r="B243" s="9">
        <v>7500</v>
      </c>
    </row>
    <row r="244" spans="1:2" ht="12.75">
      <c r="A244" s="7" t="s">
        <v>178</v>
      </c>
      <c r="B244" s="9">
        <v>6930</v>
      </c>
    </row>
    <row r="245" spans="1:2" ht="12.75">
      <c r="A245" s="7" t="s">
        <v>179</v>
      </c>
      <c r="B245" s="9">
        <v>2750</v>
      </c>
    </row>
    <row r="246" spans="1:2" ht="12.75">
      <c r="A246" s="7" t="s">
        <v>180</v>
      </c>
      <c r="B246" s="9">
        <v>9000</v>
      </c>
    </row>
    <row r="247" spans="1:2" ht="12.75">
      <c r="A247" s="7" t="s">
        <v>181</v>
      </c>
      <c r="B247" s="9">
        <v>8750</v>
      </c>
    </row>
    <row r="248" spans="1:2" ht="12.75">
      <c r="A248" s="7" t="s">
        <v>182</v>
      </c>
      <c r="B248" s="9">
        <v>6249</v>
      </c>
    </row>
    <row r="249" spans="1:2" ht="12.75">
      <c r="A249" s="7" t="s">
        <v>183</v>
      </c>
      <c r="B249" s="9">
        <v>55000</v>
      </c>
    </row>
    <row r="250" spans="1:2" ht="12.75">
      <c r="A250" s="7" t="s">
        <v>184</v>
      </c>
      <c r="B250" s="9">
        <v>7305</v>
      </c>
    </row>
    <row r="251" spans="1:2" ht="12.75">
      <c r="A251" s="7" t="s">
        <v>185</v>
      </c>
      <c r="B251" s="9">
        <v>6000</v>
      </c>
    </row>
    <row r="252" spans="1:2" ht="12.75">
      <c r="A252" s="7" t="s">
        <v>186</v>
      </c>
      <c r="B252" s="9">
        <v>28835.68</v>
      </c>
    </row>
    <row r="253" spans="1:2" ht="12.75">
      <c r="A253" s="7" t="s">
        <v>187</v>
      </c>
      <c r="B253" s="9">
        <v>35847.5</v>
      </c>
    </row>
    <row r="254" spans="1:2" ht="12.75">
      <c r="A254" s="7" t="s">
        <v>188</v>
      </c>
      <c r="B254" s="9">
        <v>15000</v>
      </c>
    </row>
    <row r="255" spans="1:2" ht="12.75">
      <c r="A255" s="7" t="s">
        <v>189</v>
      </c>
      <c r="B255" s="9">
        <v>18769.88</v>
      </c>
    </row>
    <row r="256" spans="1:2" ht="12.75">
      <c r="A256" s="7" t="s">
        <v>190</v>
      </c>
      <c r="B256" s="9">
        <v>22123.63</v>
      </c>
    </row>
    <row r="257" spans="1:2" ht="12.75">
      <c r="A257" s="7" t="s">
        <v>82</v>
      </c>
      <c r="B257" s="9">
        <v>12000</v>
      </c>
    </row>
    <row r="258" spans="1:2" ht="12.75">
      <c r="A258" s="7" t="s">
        <v>83</v>
      </c>
      <c r="B258" s="9">
        <v>15858.8</v>
      </c>
    </row>
    <row r="259" spans="1:2" ht="12.75">
      <c r="A259" s="7" t="s">
        <v>84</v>
      </c>
      <c r="B259" s="9">
        <v>30082.440000000002</v>
      </c>
    </row>
    <row r="260" spans="1:2" ht="12.75">
      <c r="A260" s="7" t="s">
        <v>85</v>
      </c>
      <c r="B260" s="9">
        <v>10250</v>
      </c>
    </row>
    <row r="261" spans="1:2" ht="12.75">
      <c r="A261" s="7" t="s">
        <v>86</v>
      </c>
      <c r="B261" s="9">
        <v>7500</v>
      </c>
    </row>
    <row r="262" spans="1:2" ht="12.75">
      <c r="A262" s="7" t="s">
        <v>87</v>
      </c>
      <c r="B262" s="9">
        <v>12620.16</v>
      </c>
    </row>
    <row r="263" spans="1:2" ht="12.75">
      <c r="A263" s="7" t="s">
        <v>88</v>
      </c>
      <c r="B263" s="9">
        <v>13750</v>
      </c>
    </row>
    <row r="264" spans="1:2" ht="12.75">
      <c r="A264" s="7" t="s">
        <v>89</v>
      </c>
      <c r="B264" s="9">
        <v>95000</v>
      </c>
    </row>
    <row r="265" spans="1:2" ht="12.75">
      <c r="A265" s="7" t="s">
        <v>90</v>
      </c>
      <c r="B265" s="9">
        <v>13750</v>
      </c>
    </row>
    <row r="266" spans="1:2" ht="12.75">
      <c r="A266" s="7" t="s">
        <v>91</v>
      </c>
      <c r="B266" s="9">
        <v>6250</v>
      </c>
    </row>
    <row r="267" spans="1:2" ht="12.75">
      <c r="A267" s="7" t="s">
        <v>92</v>
      </c>
      <c r="B267" s="9">
        <v>18000</v>
      </c>
    </row>
    <row r="268" spans="1:2" ht="12.75">
      <c r="A268" s="7" t="s">
        <v>93</v>
      </c>
      <c r="B268" s="9">
        <v>13077.5</v>
      </c>
    </row>
    <row r="269" spans="1:2" ht="12.75">
      <c r="A269" s="7" t="s">
        <v>94</v>
      </c>
      <c r="B269" s="9">
        <v>3975</v>
      </c>
    </row>
    <row r="270" spans="1:2" ht="12.75">
      <c r="A270" s="7" t="s">
        <v>95</v>
      </c>
      <c r="B270" s="9">
        <v>15250</v>
      </c>
    </row>
    <row r="271" spans="1:2" ht="12.75">
      <c r="A271" s="7" t="s">
        <v>96</v>
      </c>
      <c r="B271" s="9">
        <v>9999</v>
      </c>
    </row>
    <row r="272" spans="1:2" ht="12.75">
      <c r="A272" s="7" t="s">
        <v>97</v>
      </c>
      <c r="B272" s="9">
        <v>9113.29</v>
      </c>
    </row>
    <row r="273" spans="1:2" ht="12.75">
      <c r="A273" s="7" t="s">
        <v>101</v>
      </c>
      <c r="B273" s="9">
        <v>20000</v>
      </c>
    </row>
    <row r="274" spans="1:2" ht="12.75">
      <c r="A274" s="7" t="s">
        <v>98</v>
      </c>
      <c r="B274" s="9">
        <v>20100</v>
      </c>
    </row>
    <row r="275" spans="1:2" ht="12.75">
      <c r="A275" s="7" t="s">
        <v>99</v>
      </c>
      <c r="B275" s="9">
        <v>19191</v>
      </c>
    </row>
    <row r="276" spans="1:2" ht="12.75">
      <c r="A276" s="7" t="s">
        <v>100</v>
      </c>
      <c r="B276" s="9">
        <v>27000</v>
      </c>
    </row>
    <row r="277" spans="1:2" ht="12.75">
      <c r="A277" s="7" t="s">
        <v>102</v>
      </c>
      <c r="B277" s="9">
        <v>12000</v>
      </c>
    </row>
    <row r="278" spans="1:2" ht="12.75">
      <c r="A278" s="7" t="s">
        <v>103</v>
      </c>
      <c r="B278" s="9">
        <v>1115</v>
      </c>
    </row>
    <row r="279" spans="1:2" ht="12.75">
      <c r="A279" s="7" t="s">
        <v>104</v>
      </c>
      <c r="B279" s="9">
        <v>25000</v>
      </c>
    </row>
    <row r="280" spans="1:2" ht="12.75">
      <c r="A280" s="7" t="s">
        <v>105</v>
      </c>
      <c r="B280" s="9">
        <v>4125</v>
      </c>
    </row>
    <row r="281" spans="1:2" ht="12.75">
      <c r="A281" s="7" t="s">
        <v>106</v>
      </c>
      <c r="B281" s="9">
        <v>250</v>
      </c>
    </row>
    <row r="282" spans="1:2" ht="12.75">
      <c r="A282" s="7" t="s">
        <v>107</v>
      </c>
      <c r="B282" s="9">
        <v>7500</v>
      </c>
    </row>
    <row r="283" spans="1:2" ht="12.75">
      <c r="A283" s="7" t="s">
        <v>108</v>
      </c>
      <c r="B283" s="9">
        <v>32975.49</v>
      </c>
    </row>
    <row r="284" spans="1:2" ht="12.75">
      <c r="A284" s="7" t="s">
        <v>109</v>
      </c>
      <c r="B284" s="9">
        <v>15044.59</v>
      </c>
    </row>
    <row r="285" spans="1:2" ht="12.75">
      <c r="A285" s="7" t="s">
        <v>110</v>
      </c>
      <c r="B285" s="9">
        <v>6000</v>
      </c>
    </row>
    <row r="286" spans="1:2" ht="12.75">
      <c r="A286" s="7" t="s">
        <v>111</v>
      </c>
      <c r="B286" s="9">
        <v>0</v>
      </c>
    </row>
    <row r="287" spans="1:2" ht="12.75">
      <c r="A287" s="7" t="s">
        <v>112</v>
      </c>
      <c r="B287" s="9">
        <v>36000</v>
      </c>
    </row>
    <row r="288" spans="1:2" ht="12.75">
      <c r="A288" s="7" t="s">
        <v>113</v>
      </c>
      <c r="B288" s="9">
        <v>14561.03</v>
      </c>
    </row>
    <row r="289" spans="1:2" ht="12.75">
      <c r="A289" s="7" t="s">
        <v>114</v>
      </c>
      <c r="B289" s="9">
        <v>6779.75</v>
      </c>
    </row>
    <row r="290" spans="1:2" ht="12.75">
      <c r="A290" s="7" t="s">
        <v>115</v>
      </c>
      <c r="B290" s="9">
        <v>462</v>
      </c>
    </row>
    <row r="291" spans="1:2" ht="12.75">
      <c r="A291" s="7" t="s">
        <v>116</v>
      </c>
      <c r="B291" s="9">
        <v>6687.49</v>
      </c>
    </row>
    <row r="292" spans="1:2" ht="12.75">
      <c r="A292" s="7" t="s">
        <v>117</v>
      </c>
      <c r="B292" s="9">
        <v>2420.0699999999997</v>
      </c>
    </row>
    <row r="293" spans="1:2" ht="12.75">
      <c r="A293" s="7" t="s">
        <v>118</v>
      </c>
      <c r="B293" s="9">
        <v>132231.7</v>
      </c>
    </row>
    <row r="294" spans="1:2" ht="12.75">
      <c r="A294" s="7" t="s">
        <v>119</v>
      </c>
      <c r="B294" s="9">
        <v>25002</v>
      </c>
    </row>
    <row r="295" spans="1:2" ht="12.75">
      <c r="A295" s="7" t="s">
        <v>120</v>
      </c>
      <c r="B295" s="9">
        <v>9000</v>
      </c>
    </row>
    <row r="296" spans="1:2" ht="12.75">
      <c r="A296" s="7" t="s">
        <v>121</v>
      </c>
      <c r="B296" s="9">
        <v>0</v>
      </c>
    </row>
    <row r="297" spans="1:2" ht="12.75">
      <c r="A297" s="7" t="s">
        <v>122</v>
      </c>
      <c r="B297" s="9">
        <v>62500</v>
      </c>
    </row>
    <row r="298" spans="1:2" ht="12.75">
      <c r="A298" s="7" t="s">
        <v>123</v>
      </c>
      <c r="B298" s="9">
        <v>8750</v>
      </c>
    </row>
    <row r="299" spans="1:2" ht="12.75">
      <c r="A299" s="7" t="s">
        <v>124</v>
      </c>
      <c r="B299" s="9">
        <v>30555</v>
      </c>
    </row>
    <row r="300" spans="1:2" ht="12.75">
      <c r="A300" s="7" t="s">
        <v>125</v>
      </c>
      <c r="B300" s="9">
        <v>31916.64</v>
      </c>
    </row>
    <row r="301" spans="1:2" ht="12.75">
      <c r="A301" s="7" t="s">
        <v>126</v>
      </c>
      <c r="B301" s="9">
        <v>33502.42</v>
      </c>
    </row>
    <row r="302" spans="1:2" ht="12.75">
      <c r="A302" s="7" t="s">
        <v>127</v>
      </c>
      <c r="B302" s="9">
        <v>7500</v>
      </c>
    </row>
    <row r="303" spans="1:2" ht="12.75">
      <c r="A303" s="7" t="s">
        <v>128</v>
      </c>
      <c r="B303" s="9">
        <v>19681.3</v>
      </c>
    </row>
    <row r="304" spans="1:2" ht="12.75">
      <c r="A304" s="7" t="s">
        <v>129</v>
      </c>
      <c r="B304" s="9">
        <v>30250</v>
      </c>
    </row>
    <row r="305" spans="1:2" ht="12.75">
      <c r="A305" s="7" t="s">
        <v>130</v>
      </c>
      <c r="B305" s="9">
        <v>35000</v>
      </c>
    </row>
    <row r="306" spans="1:2" ht="12.75">
      <c r="A306" s="7" t="s">
        <v>131</v>
      </c>
      <c r="B306" s="9">
        <v>55361.91</v>
      </c>
    </row>
    <row r="307" spans="1:2" ht="12.75">
      <c r="A307" s="7" t="s">
        <v>132</v>
      </c>
      <c r="B307" s="9">
        <v>20370.5</v>
      </c>
    </row>
    <row r="308" spans="1:2" ht="12.75">
      <c r="A308" s="7" t="s">
        <v>133</v>
      </c>
      <c r="B308" s="9">
        <v>9000</v>
      </c>
    </row>
    <row r="309" spans="1:2" ht="12.75">
      <c r="A309" s="7" t="s">
        <v>31</v>
      </c>
      <c r="B309" s="9">
        <v>11250</v>
      </c>
    </row>
    <row r="310" spans="1:2" ht="12.75">
      <c r="A310" s="7" t="s">
        <v>32</v>
      </c>
      <c r="B310" s="9">
        <v>10000</v>
      </c>
    </row>
    <row r="311" spans="1:2" ht="12.75">
      <c r="A311" s="7" t="s">
        <v>33</v>
      </c>
      <c r="B311" s="9">
        <v>9000</v>
      </c>
    </row>
    <row r="312" spans="1:2" ht="12.75">
      <c r="A312" s="7" t="s">
        <v>34</v>
      </c>
      <c r="B312" s="9">
        <v>9000</v>
      </c>
    </row>
    <row r="313" spans="1:2" ht="12.75">
      <c r="A313" s="7" t="s">
        <v>35</v>
      </c>
      <c r="B313" s="9">
        <v>5959</v>
      </c>
    </row>
    <row r="314" spans="1:2" ht="12.75">
      <c r="A314" s="7" t="s">
        <v>36</v>
      </c>
      <c r="B314" s="9">
        <v>2500</v>
      </c>
    </row>
    <row r="315" spans="1:2" ht="12.75">
      <c r="A315" s="7" t="s">
        <v>37</v>
      </c>
      <c r="B315" s="9">
        <v>20000</v>
      </c>
    </row>
    <row r="316" spans="1:2" ht="12.75">
      <c r="A316" s="7" t="s">
        <v>38</v>
      </c>
      <c r="B316" s="9">
        <v>106565.82</v>
      </c>
    </row>
    <row r="317" spans="1:2" ht="12.75">
      <c r="A317" s="7" t="s">
        <v>39</v>
      </c>
      <c r="B317" s="9">
        <v>4500</v>
      </c>
    </row>
    <row r="318" spans="1:2" ht="12.75">
      <c r="A318" s="7" t="s">
        <v>40</v>
      </c>
      <c r="B318" s="9">
        <v>9000</v>
      </c>
    </row>
    <row r="319" spans="1:2" ht="12.75">
      <c r="A319" s="7" t="s">
        <v>41</v>
      </c>
      <c r="B319" s="9">
        <v>18750</v>
      </c>
    </row>
    <row r="320" spans="1:2" ht="12.75">
      <c r="A320" s="7" t="s">
        <v>448</v>
      </c>
      <c r="B320" s="9">
        <v>5350</v>
      </c>
    </row>
    <row r="321" spans="1:2" ht="12.75">
      <c r="A321" s="7" t="s">
        <v>42</v>
      </c>
      <c r="B321" s="9">
        <v>9252</v>
      </c>
    </row>
    <row r="322" spans="1:2" ht="12.75">
      <c r="A322" s="7" t="s">
        <v>43</v>
      </c>
      <c r="B322" s="9">
        <v>71893.6</v>
      </c>
    </row>
    <row r="323" spans="1:2" ht="12.75">
      <c r="A323" s="7" t="s">
        <v>44</v>
      </c>
      <c r="B323" s="9">
        <v>17937.32</v>
      </c>
    </row>
    <row r="324" spans="1:2" ht="12.75">
      <c r="A324" s="7" t="s">
        <v>45</v>
      </c>
      <c r="B324" s="9">
        <v>5000</v>
      </c>
    </row>
    <row r="325" spans="1:2" ht="12.75">
      <c r="A325" s="7" t="s">
        <v>46</v>
      </c>
      <c r="B325" s="9">
        <v>18250</v>
      </c>
    </row>
    <row r="326" spans="1:2" ht="12.75">
      <c r="A326" s="7" t="s">
        <v>47</v>
      </c>
      <c r="B326" s="9">
        <v>3400</v>
      </c>
    </row>
    <row r="327" spans="1:2" ht="12.75">
      <c r="A327" s="7" t="s">
        <v>48</v>
      </c>
      <c r="B327" s="9">
        <v>7500</v>
      </c>
    </row>
    <row r="328" spans="1:2" ht="12.75">
      <c r="A328" s="7" t="s">
        <v>49</v>
      </c>
      <c r="B328" s="9">
        <v>30358.64</v>
      </c>
    </row>
    <row r="329" spans="1:2" ht="12.75">
      <c r="A329" s="7" t="s">
        <v>50</v>
      </c>
      <c r="B329" s="9">
        <v>7500</v>
      </c>
    </row>
    <row r="330" spans="1:2" ht="12.75">
      <c r="A330" s="7" t="s">
        <v>51</v>
      </c>
      <c r="B330" s="9">
        <v>43000</v>
      </c>
    </row>
    <row r="331" spans="1:2" ht="12.75">
      <c r="A331" s="7" t="s">
        <v>52</v>
      </c>
      <c r="B331" s="9">
        <v>28173</v>
      </c>
    </row>
    <row r="332" spans="1:2" ht="12.75">
      <c r="A332" s="7" t="s">
        <v>53</v>
      </c>
      <c r="B332" s="9">
        <v>15300</v>
      </c>
    </row>
    <row r="333" spans="1:2" ht="12.75">
      <c r="A333" s="7" t="s">
        <v>54</v>
      </c>
      <c r="B333" s="9">
        <v>9501</v>
      </c>
    </row>
    <row r="334" spans="1:2" ht="12.75">
      <c r="A334" s="7" t="s">
        <v>55</v>
      </c>
      <c r="B334" s="9">
        <v>33329.65</v>
      </c>
    </row>
    <row r="335" spans="1:2" ht="12.75">
      <c r="A335" s="7" t="s">
        <v>56</v>
      </c>
      <c r="B335" s="9">
        <v>0</v>
      </c>
    </row>
    <row r="336" spans="1:2" ht="12.75">
      <c r="A336" s="7" t="s">
        <v>57</v>
      </c>
      <c r="B336" s="9">
        <v>8268.2</v>
      </c>
    </row>
    <row r="337" spans="1:2" ht="12.75">
      <c r="A337" s="7" t="s">
        <v>58</v>
      </c>
      <c r="B337" s="9">
        <v>4707.52</v>
      </c>
    </row>
    <row r="338" spans="1:2" ht="12.75">
      <c r="A338" s="7" t="s">
        <v>59</v>
      </c>
      <c r="B338" s="9">
        <v>14506.92</v>
      </c>
    </row>
    <row r="339" spans="1:2" ht="12.75">
      <c r="A339" s="7" t="s">
        <v>60</v>
      </c>
      <c r="B339" s="9">
        <v>14001</v>
      </c>
    </row>
    <row r="340" spans="1:2" ht="12.75">
      <c r="A340" s="7" t="s">
        <v>61</v>
      </c>
      <c r="B340" s="9">
        <v>10000</v>
      </c>
    </row>
    <row r="341" spans="1:2" ht="12.75">
      <c r="A341" s="7" t="s">
        <v>62</v>
      </c>
      <c r="B341" s="9">
        <v>10816.5</v>
      </c>
    </row>
    <row r="342" spans="1:2" ht="12.75">
      <c r="A342" s="7" t="s">
        <v>63</v>
      </c>
      <c r="B342" s="9">
        <v>3000</v>
      </c>
    </row>
    <row r="343" spans="1:2" ht="12.75">
      <c r="A343" s="7" t="s">
        <v>64</v>
      </c>
      <c r="B343" s="9">
        <v>72405.45</v>
      </c>
    </row>
    <row r="344" spans="1:2" ht="12.75">
      <c r="A344" s="7" t="s">
        <v>65</v>
      </c>
      <c r="B344" s="9">
        <v>18000</v>
      </c>
    </row>
    <row r="345" spans="1:2" ht="12.75">
      <c r="A345" s="7" t="s">
        <v>66</v>
      </c>
      <c r="B345" s="9">
        <v>10000</v>
      </c>
    </row>
    <row r="346" spans="1:2" ht="12.75">
      <c r="A346" s="7" t="s">
        <v>67</v>
      </c>
      <c r="B346" s="9">
        <v>61801</v>
      </c>
    </row>
    <row r="347" spans="1:2" ht="12.75">
      <c r="A347" s="7" t="s">
        <v>68</v>
      </c>
      <c r="B347" s="9">
        <v>15000</v>
      </c>
    </row>
    <row r="348" spans="1:2" ht="12.75">
      <c r="A348" s="7" t="s">
        <v>69</v>
      </c>
      <c r="B348" s="9">
        <v>15000</v>
      </c>
    </row>
    <row r="349" spans="1:2" ht="12.75">
      <c r="A349" s="7" t="s">
        <v>70</v>
      </c>
      <c r="B349" s="9">
        <v>7500</v>
      </c>
    </row>
    <row r="350" spans="1:2" ht="12.75">
      <c r="A350" s="7" t="s">
        <v>71</v>
      </c>
      <c r="B350" s="9">
        <v>0</v>
      </c>
    </row>
    <row r="351" spans="1:2" ht="12.75">
      <c r="A351" s="7" t="s">
        <v>72</v>
      </c>
      <c r="B351" s="9">
        <v>2702.87</v>
      </c>
    </row>
    <row r="352" spans="1:2" ht="12.75">
      <c r="A352" s="7" t="s">
        <v>73</v>
      </c>
      <c r="B352" s="9">
        <v>12583.58</v>
      </c>
    </row>
    <row r="353" spans="1:2" ht="12.75">
      <c r="A353" s="7" t="s">
        <v>74</v>
      </c>
      <c r="B353" s="9">
        <v>3290</v>
      </c>
    </row>
    <row r="354" spans="1:2" ht="12.75">
      <c r="A354" s="7" t="s">
        <v>75</v>
      </c>
      <c r="B354" s="9">
        <v>11250</v>
      </c>
    </row>
    <row r="355" spans="1:2" ht="12.75">
      <c r="A355" s="7" t="s">
        <v>76</v>
      </c>
      <c r="B355" s="9">
        <v>12000</v>
      </c>
    </row>
    <row r="356" spans="1:2" ht="12.75">
      <c r="A356" s="7" t="s">
        <v>77</v>
      </c>
      <c r="B356" s="9">
        <v>30000</v>
      </c>
    </row>
    <row r="357" spans="1:2" ht="12.75">
      <c r="A357" s="7" t="s">
        <v>78</v>
      </c>
      <c r="B357" s="9">
        <v>22500</v>
      </c>
    </row>
    <row r="358" spans="1:2" ht="12.75">
      <c r="A358" s="7" t="s">
        <v>79</v>
      </c>
      <c r="B358" s="9">
        <v>33250</v>
      </c>
    </row>
    <row r="359" spans="1:2" ht="12.75">
      <c r="A359" s="7" t="s">
        <v>80</v>
      </c>
      <c r="B359" s="9">
        <v>10000</v>
      </c>
    </row>
    <row r="360" spans="1:2" ht="12.75">
      <c r="A360" s="7" t="s">
        <v>81</v>
      </c>
      <c r="B360" s="9">
        <v>59230.39</v>
      </c>
    </row>
    <row r="361" spans="1:2" ht="12.75">
      <c r="A361" s="7" t="s">
        <v>0</v>
      </c>
      <c r="B361" s="9">
        <v>32800</v>
      </c>
    </row>
    <row r="362" spans="1:2" ht="12.75">
      <c r="A362" s="7" t="s">
        <v>1</v>
      </c>
      <c r="B362" s="9">
        <v>39550.119999999995</v>
      </c>
    </row>
    <row r="363" spans="1:2" ht="12.75">
      <c r="A363" s="7" t="s">
        <v>2</v>
      </c>
      <c r="B363" s="9">
        <v>43437.67</v>
      </c>
    </row>
    <row r="364" spans="1:2" ht="12.75">
      <c r="A364" s="7" t="s">
        <v>3</v>
      </c>
      <c r="B364" s="9">
        <v>18000</v>
      </c>
    </row>
    <row r="365" spans="1:2" ht="12.75">
      <c r="A365" s="7" t="s">
        <v>4</v>
      </c>
      <c r="B365" s="9">
        <v>15000</v>
      </c>
    </row>
    <row r="366" spans="1:2" ht="12.75">
      <c r="A366" s="7" t="s">
        <v>5</v>
      </c>
      <c r="B366" s="9">
        <v>128000</v>
      </c>
    </row>
    <row r="367" spans="1:2" ht="12.75">
      <c r="A367" s="7" t="s">
        <v>6</v>
      </c>
      <c r="B367" s="9">
        <v>900</v>
      </c>
    </row>
    <row r="368" spans="1:2" ht="12.75">
      <c r="A368" s="7" t="s">
        <v>7</v>
      </c>
      <c r="B368" s="9">
        <v>3750</v>
      </c>
    </row>
    <row r="369" spans="1:2" ht="12.75">
      <c r="A369" s="7" t="s">
        <v>8</v>
      </c>
      <c r="B369" s="9">
        <v>4500</v>
      </c>
    </row>
    <row r="370" spans="1:2" ht="12.75">
      <c r="A370" s="7" t="s">
        <v>9</v>
      </c>
      <c r="B370" s="9">
        <v>949.08</v>
      </c>
    </row>
    <row r="371" spans="1:2" ht="12.75">
      <c r="A371" s="7" t="s">
        <v>10</v>
      </c>
      <c r="B371" s="9">
        <v>15000</v>
      </c>
    </row>
    <row r="372" spans="1:2" ht="12.75">
      <c r="A372" s="7" t="s">
        <v>11</v>
      </c>
      <c r="B372" s="9">
        <v>15000</v>
      </c>
    </row>
    <row r="373" spans="1:2" ht="12.75">
      <c r="A373" s="7" t="s">
        <v>12</v>
      </c>
      <c r="B373" s="9">
        <v>19800</v>
      </c>
    </row>
    <row r="374" spans="1:2" ht="12.75">
      <c r="A374" s="7" t="s">
        <v>13</v>
      </c>
      <c r="B374" s="9">
        <v>17510.4</v>
      </c>
    </row>
    <row r="375" spans="1:2" ht="12.75">
      <c r="A375" s="7" t="s">
        <v>14</v>
      </c>
      <c r="B375" s="9">
        <v>11091.83</v>
      </c>
    </row>
    <row r="376" spans="1:2" ht="12.75">
      <c r="A376" s="7" t="s">
        <v>15</v>
      </c>
      <c r="B376" s="9">
        <v>15000</v>
      </c>
    </row>
    <row r="377" spans="1:2" ht="12.75">
      <c r="A377" s="7" t="s">
        <v>16</v>
      </c>
      <c r="B377" s="9">
        <v>14006.970000000001</v>
      </c>
    </row>
    <row r="378" spans="1:2" ht="12.75">
      <c r="A378" s="7" t="s">
        <v>17</v>
      </c>
      <c r="B378" s="9">
        <v>1620.7</v>
      </c>
    </row>
    <row r="379" spans="1:2" ht="12.75">
      <c r="A379" s="7" t="s">
        <v>18</v>
      </c>
      <c r="B379" s="9">
        <v>0</v>
      </c>
    </row>
    <row r="380" spans="1:2" ht="12.75">
      <c r="A380" s="7" t="s">
        <v>19</v>
      </c>
      <c r="B380" s="9">
        <v>35357.520000000004</v>
      </c>
    </row>
    <row r="381" spans="1:2" ht="12.75">
      <c r="A381" s="7" t="s">
        <v>20</v>
      </c>
      <c r="B381" s="9">
        <v>15250</v>
      </c>
    </row>
    <row r="382" spans="1:2" ht="12.75">
      <c r="A382" s="7" t="s">
        <v>21</v>
      </c>
      <c r="B382" s="9">
        <v>2622</v>
      </c>
    </row>
    <row r="383" spans="1:2" ht="12.75">
      <c r="A383" s="7" t="s">
        <v>22</v>
      </c>
      <c r="B383" s="9">
        <v>9000</v>
      </c>
    </row>
    <row r="384" spans="1:2" ht="12.75">
      <c r="A384" s="7" t="s">
        <v>23</v>
      </c>
      <c r="B384" s="9">
        <v>9000</v>
      </c>
    </row>
    <row r="385" spans="1:2" ht="12.75">
      <c r="A385" s="7" t="s">
        <v>24</v>
      </c>
      <c r="B385" s="9">
        <v>9958.05</v>
      </c>
    </row>
    <row r="386" spans="1:2" ht="12.75">
      <c r="A386" s="7" t="s">
        <v>25</v>
      </c>
      <c r="B386" s="9">
        <v>9000</v>
      </c>
    </row>
    <row r="387" spans="1:2" ht="12.75">
      <c r="A387" s="7" t="s">
        <v>26</v>
      </c>
      <c r="B387" s="9">
        <v>7500</v>
      </c>
    </row>
    <row r="388" spans="1:2" ht="12.75">
      <c r="A388" s="7" t="s">
        <v>27</v>
      </c>
      <c r="B388" s="9">
        <v>7500</v>
      </c>
    </row>
    <row r="389" spans="1:2" ht="12.75">
      <c r="A389" s="7" t="s">
        <v>28</v>
      </c>
      <c r="B389" s="9">
        <v>13500</v>
      </c>
    </row>
    <row r="390" spans="1:2" ht="12.75">
      <c r="A390" s="7" t="s">
        <v>29</v>
      </c>
      <c r="B390" s="9">
        <v>12158.77</v>
      </c>
    </row>
    <row r="391" spans="1:2" ht="12.75">
      <c r="A391" s="7" t="s">
        <v>30</v>
      </c>
      <c r="B391" s="9">
        <v>15250</v>
      </c>
    </row>
    <row r="392" spans="1:2" ht="12.75">
      <c r="A392" s="7" t="s">
        <v>452</v>
      </c>
      <c r="B392" s="9">
        <v>7339165.99</v>
      </c>
    </row>
  </sheetData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</dc:creator>
  <cp:keywords/>
  <dc:description/>
  <cp:lastModifiedBy>Office 2004 Test Drive User</cp:lastModifiedBy>
  <dcterms:created xsi:type="dcterms:W3CDTF">2013-06-27T06:38:17Z</dcterms:created>
  <dcterms:modified xsi:type="dcterms:W3CDTF">2013-07-26T04:02:20Z</dcterms:modified>
  <cp:category/>
  <cp:version/>
  <cp:contentType/>
  <cp:contentStatus/>
</cp:coreProperties>
</file>